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ustavo.suarez\Downloads\"/>
    </mc:Choice>
  </mc:AlternateContent>
  <bookViews>
    <workbookView xWindow="5400" yWindow="3300" windowWidth="8880" windowHeight="5715" tabRatio="807" activeTab="1"/>
  </bookViews>
  <sheets>
    <sheet name="Datos" sheetId="1" r:id="rId1"/>
    <sheet name="Metadatos" sheetId="45" r:id="rId2"/>
    <sheet name="motos" sheetId="23" state="hidden" r:id="rId3"/>
    <sheet name="Lesionados" sheetId="19" state="hidden" r:id="rId4"/>
    <sheet name="Casco" sheetId="17" state="hidden" r:id="rId5"/>
    <sheet name="Casco2" sheetId="40" state="hidden" r:id="rId6"/>
    <sheet name="alcohol" sheetId="18" state="hidden" r:id="rId7"/>
    <sheet name="ErroresSGSP" sheetId="24" state="hidden" r:id="rId8"/>
    <sheet name="tasaxdepto" sheetId="20" state="hidden" r:id="rId9"/>
    <sheet name="Pedad" sheetId="33" state="hidden" r:id="rId10"/>
    <sheet name="Hoja1" sheetId="39" state="hidden" r:id="rId11"/>
  </sheets>
  <definedNames>
    <definedName name="_xlnm._FilterDatabase" localSheetId="0" hidden="1">Datos!$A$1:$N$507</definedName>
    <definedName name="Table1">Datos!$A$1:$L$1</definedName>
  </definedNames>
  <calcPr calcId="152511"/>
  <pivotCaches>
    <pivotCache cacheId="1" r:id="rId12"/>
  </pivotCaches>
</workbook>
</file>

<file path=xl/calcChain.xml><?xml version="1.0" encoding="utf-8"?>
<calcChain xmlns="http://schemas.openxmlformats.org/spreadsheetml/2006/main">
  <c r="D20" i="20" l="1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D4" i="20"/>
  <c r="D3" i="20"/>
  <c r="D2" i="20"/>
  <c r="H30" i="18"/>
  <c r="G30" i="18"/>
  <c r="F30" i="18"/>
  <c r="E30" i="18"/>
  <c r="D30" i="18"/>
  <c r="C30" i="18"/>
  <c r="B30" i="18"/>
  <c r="H28" i="18"/>
  <c r="H29" i="18" s="1"/>
  <c r="G28" i="18"/>
  <c r="G29" i="18" s="1"/>
  <c r="F28" i="18"/>
  <c r="F29" i="18" s="1"/>
  <c r="E28" i="18"/>
  <c r="E29" i="18" s="1"/>
  <c r="D28" i="18"/>
  <c r="I28" i="18" s="1"/>
  <c r="C28" i="18"/>
  <c r="C29" i="18" s="1"/>
  <c r="B28" i="18"/>
  <c r="B29" i="18" s="1"/>
  <c r="H27" i="18"/>
  <c r="G27" i="18"/>
  <c r="F27" i="18"/>
  <c r="E27" i="18"/>
  <c r="D27" i="18"/>
  <c r="I27" i="18" s="1"/>
  <c r="C27" i="18"/>
  <c r="B27" i="18"/>
  <c r="J25" i="18"/>
  <c r="X11" i="18" s="1"/>
  <c r="I25" i="18"/>
  <c r="E15" i="18"/>
  <c r="D15" i="18"/>
  <c r="G12" i="18"/>
  <c r="F12" i="18"/>
  <c r="F13" i="18" s="1"/>
  <c r="E12" i="18"/>
  <c r="D12" i="18"/>
  <c r="C12" i="18"/>
  <c r="B12" i="18"/>
  <c r="B13" i="18" s="1"/>
  <c r="W11" i="18"/>
  <c r="V11" i="18"/>
  <c r="U11" i="18"/>
  <c r="S11" i="18"/>
  <c r="R11" i="18"/>
  <c r="Q11" i="18"/>
  <c r="O11" i="18"/>
  <c r="N11" i="18"/>
  <c r="M11" i="18"/>
  <c r="K11" i="18"/>
  <c r="G11" i="18"/>
  <c r="G13" i="18" s="1"/>
  <c r="F11" i="18"/>
  <c r="E11" i="18"/>
  <c r="E13" i="18" s="1"/>
  <c r="D11" i="18"/>
  <c r="D13" i="18" s="1"/>
  <c r="C11" i="18"/>
  <c r="H11" i="18" s="1"/>
  <c r="B11" i="18"/>
  <c r="G10" i="18"/>
  <c r="G15" i="18" s="1"/>
  <c r="F10" i="18"/>
  <c r="F15" i="18" s="1"/>
  <c r="E10" i="18"/>
  <c r="D10" i="18"/>
  <c r="C10" i="18"/>
  <c r="C15" i="18" s="1"/>
  <c r="B10" i="18"/>
  <c r="B15" i="18" s="1"/>
  <c r="X9" i="18"/>
  <c r="H9" i="18"/>
  <c r="W8" i="18"/>
  <c r="V8" i="18"/>
  <c r="U8" i="18"/>
  <c r="T8" i="18"/>
  <c r="T11" i="18" s="1"/>
  <c r="S8" i="18"/>
  <c r="R8" i="18"/>
  <c r="Q8" i="18"/>
  <c r="P8" i="18"/>
  <c r="P11" i="18" s="1"/>
  <c r="O8" i="18"/>
  <c r="N8" i="18"/>
  <c r="M8" i="18"/>
  <c r="L8" i="18"/>
  <c r="L11" i="18" s="1"/>
  <c r="K8" i="18"/>
  <c r="H8" i="18"/>
  <c r="H7" i="18"/>
  <c r="I6" i="18"/>
  <c r="H6" i="18"/>
  <c r="H5" i="18"/>
  <c r="I9" i="18" s="1"/>
  <c r="I4" i="18"/>
  <c r="H4" i="18"/>
  <c r="I29" i="18" l="1"/>
  <c r="X8" i="18"/>
  <c r="C13" i="18"/>
  <c r="D29" i="18"/>
  <c r="I5" i="18"/>
  <c r="H10" i="18"/>
  <c r="H12" i="18"/>
  <c r="H13" i="18" s="1"/>
  <c r="F21" i="19" l="1"/>
  <c r="C21" i="19" s="1"/>
  <c r="L19" i="19"/>
  <c r="J15" i="19"/>
  <c r="I15" i="19"/>
  <c r="H15" i="19"/>
  <c r="G15" i="19"/>
  <c r="F15" i="19"/>
  <c r="E15" i="19"/>
  <c r="D15" i="19"/>
  <c r="C15" i="19"/>
  <c r="B15" i="19"/>
  <c r="K14" i="19"/>
  <c r="N13" i="19"/>
  <c r="L13" i="19"/>
  <c r="K13" i="19"/>
  <c r="N14" i="19" s="1"/>
  <c r="K12" i="19"/>
  <c r="J7" i="19"/>
  <c r="I7" i="19"/>
  <c r="H7" i="19"/>
  <c r="G7" i="19"/>
  <c r="F7" i="19"/>
  <c r="E7" i="19"/>
  <c r="D7" i="19"/>
  <c r="C7" i="19"/>
  <c r="B7" i="19"/>
  <c r="K6" i="19"/>
  <c r="K5" i="19"/>
  <c r="L5" i="19" s="1"/>
  <c r="K4" i="19"/>
  <c r="K7" i="19" s="1"/>
  <c r="J67" i="23"/>
  <c r="J62" i="23"/>
  <c r="K61" i="23"/>
  <c r="K60" i="23"/>
  <c r="K59" i="23"/>
  <c r="L63" i="23" s="1"/>
  <c r="K58" i="23"/>
  <c r="L57" i="23"/>
  <c r="K57" i="23"/>
  <c r="L56" i="23"/>
  <c r="K56" i="23"/>
  <c r="L55" i="23"/>
  <c r="K55" i="23"/>
  <c r="L54" i="23"/>
  <c r="K54" i="23"/>
  <c r="J52" i="23"/>
  <c r="K51" i="23" s="1"/>
  <c r="K48" i="23"/>
  <c r="J35" i="23"/>
  <c r="J34" i="23"/>
  <c r="J28" i="23"/>
  <c r="J8" i="23"/>
  <c r="J7" i="23"/>
  <c r="J6" i="23"/>
  <c r="J5" i="23"/>
  <c r="J4" i="23"/>
  <c r="J3" i="23"/>
  <c r="J2" i="23"/>
  <c r="J69" i="23" l="1"/>
  <c r="J68" i="23"/>
  <c r="J70" i="23"/>
  <c r="J71" i="23"/>
  <c r="J72" i="23"/>
  <c r="J73" i="23"/>
  <c r="J74" i="23"/>
  <c r="J75" i="23"/>
  <c r="J76" i="23"/>
  <c r="J77" i="23"/>
  <c r="J78" i="23"/>
  <c r="J79" i="23"/>
  <c r="J80" i="23"/>
  <c r="J81" i="23"/>
  <c r="J66" i="23"/>
  <c r="M7" i="19"/>
  <c r="K9" i="19"/>
  <c r="M9" i="19" s="1"/>
  <c r="M14" i="19"/>
  <c r="K49" i="23"/>
  <c r="L49" i="23" s="1"/>
  <c r="E21" i="19"/>
  <c r="K50" i="23"/>
  <c r="M12" i="19"/>
  <c r="K47" i="23"/>
  <c r="O13" i="19"/>
  <c r="K15" i="19"/>
  <c r="L21" i="19" s="1"/>
  <c r="G21" i="19"/>
  <c r="J31" i="23"/>
  <c r="J32" i="23"/>
  <c r="J30" i="23"/>
  <c r="J29" i="23"/>
  <c r="J33" i="23"/>
  <c r="M13" i="19" l="1"/>
  <c r="J82" i="23"/>
  <c r="K80" i="23" s="1"/>
  <c r="K75" i="23"/>
  <c r="J84" i="23"/>
  <c r="K71" i="23" l="1"/>
  <c r="K79" i="23"/>
  <c r="K73" i="23"/>
  <c r="K69" i="23"/>
  <c r="K66" i="23"/>
  <c r="K70" i="23"/>
  <c r="K77" i="23"/>
  <c r="K68" i="23"/>
  <c r="K84" i="23" s="1"/>
  <c r="K67" i="23"/>
  <c r="K78" i="23"/>
  <c r="K74" i="23"/>
  <c r="K81" i="23"/>
  <c r="K76" i="23"/>
  <c r="K72" i="23"/>
</calcChain>
</file>

<file path=xl/sharedStrings.xml><?xml version="1.0" encoding="utf-8"?>
<sst xmlns="http://schemas.openxmlformats.org/spreadsheetml/2006/main" count="5413" uniqueCount="1270">
  <si>
    <t>No esta está ingresado el resultado de la espirometría, pero si está en el parte.</t>
  </si>
  <si>
    <t>TALA</t>
  </si>
  <si>
    <t>Es fatal pero la persona no aparece como fallecida en la hoja intervinientes, mal sexo</t>
  </si>
  <si>
    <t>Es fatal pero la persona está como herida leve</t>
  </si>
  <si>
    <t>NUEVA HELVECIA</t>
  </si>
  <si>
    <t>TACUAREMBO</t>
  </si>
  <si>
    <t>Siniestros</t>
  </si>
  <si>
    <t>Primer semestre</t>
  </si>
  <si>
    <t>JUR</t>
  </si>
  <si>
    <t>VEH</t>
  </si>
  <si>
    <t>EDAD</t>
  </si>
  <si>
    <t>MOTO</t>
  </si>
  <si>
    <t>NACIONAL</t>
  </si>
  <si>
    <t>TIPO</t>
  </si>
  <si>
    <t>DESPISTE</t>
  </si>
  <si>
    <t>OTRO VEH</t>
  </si>
  <si>
    <t>CAMION</t>
  </si>
  <si>
    <t>AUTO</t>
  </si>
  <si>
    <t>DEPARTAMENTAL</t>
  </si>
  <si>
    <t>BICICLETA</t>
  </si>
  <si>
    <t>CAIDA</t>
  </si>
  <si>
    <t>CAMIONETA</t>
  </si>
  <si>
    <t>M</t>
  </si>
  <si>
    <t>SEXO</t>
  </si>
  <si>
    <t>F</t>
  </si>
  <si>
    <t>DEPTO</t>
  </si>
  <si>
    <t>ARTIGAS</t>
  </si>
  <si>
    <t>CANELONES</t>
  </si>
  <si>
    <t>CERRO LARGO</t>
  </si>
  <si>
    <t>COLONIA</t>
  </si>
  <si>
    <t>DURAZNO</t>
  </si>
  <si>
    <t>FLORES</t>
  </si>
  <si>
    <t>FLORIDA</t>
  </si>
  <si>
    <t>LAVALLEJA</t>
  </si>
  <si>
    <t>MALDONADO</t>
  </si>
  <si>
    <t>MONTEVIDEO</t>
  </si>
  <si>
    <t>PAYSANDU</t>
  </si>
  <si>
    <t>RIO NEGRO</t>
  </si>
  <si>
    <t>RIVERA</t>
  </si>
  <si>
    <t>ROCHA</t>
  </si>
  <si>
    <t>SALTO</t>
  </si>
  <si>
    <t>SAN JOSE</t>
  </si>
  <si>
    <t>SORIANO</t>
  </si>
  <si>
    <t>TACUAREMBÓ</t>
  </si>
  <si>
    <t>TREINTA Y TRES</t>
  </si>
  <si>
    <t>Total general</t>
  </si>
  <si>
    <t>OMNIBUS</t>
  </si>
  <si>
    <t>(en blanco)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</si>
  <si>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</si>
  <si>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</si>
  <si>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</si>
  <si>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</si>
  <si>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</si>
  <si>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</si>
  <si>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</si>
  <si>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</si>
  <si>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</si>
  <si>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</si>
  <si>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</si>
  <si>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</si>
  <si>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</si>
  <si>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</si>
  <si>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y más</t>
  </si>
  <si>
    <t>TOTAL</t>
  </si>
  <si>
    <t>(Todas)</t>
  </si>
  <si>
    <t>ATROPELLO DE PEATON</t>
  </si>
  <si>
    <t>COLISION CON OBSTACULO</t>
  </si>
  <si>
    <t>ATROPELLO DE ANIMALES</t>
  </si>
  <si>
    <t>COLISION ENTRE VEHICULOS</t>
  </si>
  <si>
    <t>Fecha</t>
  </si>
  <si>
    <t>Gravedad</t>
  </si>
  <si>
    <t>Mes</t>
  </si>
  <si>
    <t>ene/12</t>
  </si>
  <si>
    <t>feb/12</t>
  </si>
  <si>
    <t>mar/12</t>
  </si>
  <si>
    <t>abr/12</t>
  </si>
  <si>
    <t>may/12</t>
  </si>
  <si>
    <t>jun/12</t>
  </si>
  <si>
    <t>l</t>
  </si>
  <si>
    <t>g</t>
  </si>
  <si>
    <t>f</t>
  </si>
  <si>
    <t>Resultado</t>
  </si>
  <si>
    <t>No</t>
  </si>
  <si>
    <t>Si</t>
  </si>
  <si>
    <t>Herido leve</t>
  </si>
  <si>
    <t>Herido grave</t>
  </si>
  <si>
    <t>Espirometria</t>
  </si>
  <si>
    <t>espirometria</t>
  </si>
  <si>
    <t>0</t>
  </si>
  <si>
    <t>0,1 a 0,3</t>
  </si>
  <si>
    <t>0,3 a 0,5</t>
  </si>
  <si>
    <t>0,5 a 0,8</t>
  </si>
  <si>
    <t>Mayor a 0,8</t>
  </si>
  <si>
    <t>Sin Dato</t>
  </si>
  <si>
    <t>Edad</t>
  </si>
  <si>
    <t>Sin datos</t>
  </si>
  <si>
    <t>Dia de la semana</t>
  </si>
  <si>
    <t>diadelasemana</t>
  </si>
  <si>
    <t>Lunes</t>
  </si>
  <si>
    <t>Martes</t>
  </si>
  <si>
    <t>Miércoles</t>
  </si>
  <si>
    <t>Jueves</t>
  </si>
  <si>
    <t>Viernes</t>
  </si>
  <si>
    <t>Sábado</t>
  </si>
  <si>
    <t>Domingo</t>
  </si>
  <si>
    <t>ene / 2012</t>
  </si>
  <si>
    <t>feb / 2012</t>
  </si>
  <si>
    <t>mar / 2012</t>
  </si>
  <si>
    <t>abr / 2012</t>
  </si>
  <si>
    <t>may / 2012</t>
  </si>
  <si>
    <t>jun / 2012</t>
  </si>
  <si>
    <t>Según consecuencia</t>
  </si>
  <si>
    <t xml:space="preserve">Promedio </t>
  </si>
  <si>
    <t>Heridos</t>
  </si>
  <si>
    <t>%</t>
  </si>
  <si>
    <t>Fallecidos</t>
  </si>
  <si>
    <t>diario</t>
  </si>
  <si>
    <t>Lesionados en siniestros de tránsito</t>
  </si>
  <si>
    <t>Primer Semestre 2012</t>
  </si>
  <si>
    <t>Cero</t>
  </si>
  <si>
    <t>entre 0 y 0,3 g/l</t>
  </si>
  <si>
    <t>mayor a 0,3 g/l</t>
  </si>
  <si>
    <t xml:space="preserve">Usa Casco? </t>
  </si>
  <si>
    <t>Fallecido</t>
  </si>
  <si>
    <t>agosto</t>
  </si>
  <si>
    <t>setiembre</t>
  </si>
  <si>
    <t>PEATÓN</t>
  </si>
  <si>
    <t>DIF</t>
  </si>
  <si>
    <t>URUGUAY</t>
  </si>
  <si>
    <t>Count of Hecho</t>
  </si>
  <si>
    <t>CAMIÓN</t>
  </si>
  <si>
    <t>OTROS</t>
  </si>
  <si>
    <t>Novedad</t>
  </si>
  <si>
    <t>Error detectado</t>
  </si>
  <si>
    <t>N/C</t>
  </si>
  <si>
    <t>PROGRESO</t>
  </si>
  <si>
    <t>CONDUCTOR</t>
  </si>
  <si>
    <t>PASAJERO</t>
  </si>
  <si>
    <t>Siniestro dice fatal pero no hay personas fallecidas</t>
  </si>
  <si>
    <t>LAS PIEDRAS</t>
  </si>
  <si>
    <t>CIUDAD DEL PLATA</t>
  </si>
  <si>
    <t>PASO DE LOS TOROS</t>
  </si>
  <si>
    <t>Es un siniestro fatal con 2 fallecidos y está como Homicidio Culpable</t>
  </si>
  <si>
    <t>MELO</t>
  </si>
  <si>
    <t>LA PAZ</t>
  </si>
  <si>
    <t>RIO BRANCO</t>
  </si>
  <si>
    <t>CARMELO</t>
  </si>
  <si>
    <t>CIUDAD DE LA COSTA</t>
  </si>
  <si>
    <t>SAN CARLOS</t>
  </si>
  <si>
    <t>Es fatal pero la persona no aparece como fallecida</t>
  </si>
  <si>
    <t>Es fatal pero no hay personas fallecidas</t>
  </si>
  <si>
    <t>Es fatal pero aparece como grave</t>
  </si>
  <si>
    <t>TRINIDAD</t>
  </si>
  <si>
    <t>CARRO</t>
  </si>
  <si>
    <t>Es un siniestro fatal y está como Homicidio</t>
  </si>
  <si>
    <t>CHUY</t>
  </si>
  <si>
    <t>Es un siniestro fatal, pero está como grave y la persona no está como fallecida pero si están en la ampliaciones</t>
  </si>
  <si>
    <t>Es un siniestro fatal, pero está como grave y la persona no está como fallecida pero si están en la ampliaciones´, mal el sexo</t>
  </si>
  <si>
    <t>DOLORES</t>
  </si>
  <si>
    <t>N</t>
  </si>
  <si>
    <t>COLONIA NICOLICH</t>
  </si>
  <si>
    <t>CAMINO ALDABALDE esq. CALLE DIECISIETE METROS</t>
  </si>
  <si>
    <t>YOUNG</t>
  </si>
  <si>
    <t>Es fatal y está como Leve</t>
  </si>
  <si>
    <t>MERCEDES</t>
  </si>
  <si>
    <t>FRAY MARCOS</t>
  </si>
  <si>
    <t>Es fatal y está como Grave</t>
  </si>
  <si>
    <t>AVENIDA GENERAL EUGENIO GARZON esq. CARVE</t>
  </si>
  <si>
    <t>MINAS</t>
  </si>
  <si>
    <t>PIRIAPOLIS</t>
  </si>
  <si>
    <t>9 meses</t>
  </si>
  <si>
    <t xml:space="preserve">UsaCasco? </t>
  </si>
  <si>
    <t>Localidades</t>
  </si>
  <si>
    <t>usacasco</t>
  </si>
  <si>
    <t>Departamento</t>
  </si>
  <si>
    <t>RÍO NEGRO</t>
  </si>
  <si>
    <t>SAN JOSÉ</t>
  </si>
  <si>
    <t>PAYSANDÚ</t>
  </si>
  <si>
    <t>Medidas</t>
  </si>
  <si>
    <t>Participantes</t>
  </si>
  <si>
    <t>Conductores</t>
  </si>
  <si>
    <t>Total</t>
  </si>
  <si>
    <t/>
  </si>
  <si>
    <t>Enero-Setiembre</t>
  </si>
  <si>
    <t>FRAY BENTOS</t>
  </si>
  <si>
    <t>TRACTOR</t>
  </si>
  <si>
    <t>PANDO</t>
  </si>
  <si>
    <t>X</t>
  </si>
  <si>
    <t>Y</t>
  </si>
  <si>
    <t>CRUZ DEL SUR esq. RIO DE JANEIRO</t>
  </si>
  <si>
    <t>ARTILLEROS</t>
  </si>
  <si>
    <t>CASTILLOS</t>
  </si>
  <si>
    <t>PUNTA DEL ESTE</t>
  </si>
  <si>
    <t>CAMINO MALDONADO esq. FLORENCIA</t>
  </si>
  <si>
    <t>LA PALOMA</t>
  </si>
  <si>
    <t>RUTA DE ACCESO km. 3,500</t>
  </si>
  <si>
    <t>AVENIDA GENERAL FLORES esq. HONDURAS</t>
  </si>
  <si>
    <t>LAS TOSCAS</t>
  </si>
  <si>
    <t>RUTA 1 km. 79,500</t>
  </si>
  <si>
    <t>SAUCE</t>
  </si>
  <si>
    <t>SAN BAUTISTA</t>
  </si>
  <si>
    <t>RUTA 8 km. 23</t>
  </si>
  <si>
    <t>TREN</t>
  </si>
  <si>
    <t>URUGUAYANA esq. FRANCISCO GOMEZ</t>
  </si>
  <si>
    <t>SAUCE DE PORTEZUELO</t>
  </si>
  <si>
    <t>SAN LUIS</t>
  </si>
  <si>
    <t>RUTA INTERBALNEARIA km. 64</t>
  </si>
  <si>
    <t>AVENIDA GENERAL RIVERA esq. COLOMBES</t>
  </si>
  <si>
    <t>RUTA 39 km. 42</t>
  </si>
  <si>
    <t>RUTA 9 km. 264,700</t>
  </si>
  <si>
    <t>RUTA 3 km. 280</t>
  </si>
  <si>
    <t>AVENIDA JOSE ENRIQUE RODO esq. CHARRUA</t>
  </si>
  <si>
    <t>MAR MEDITERRANEO esq. CIUDAD DE LA PAZ</t>
  </si>
  <si>
    <t>RUTA 8 km. 23,500</t>
  </si>
  <si>
    <t>RUTA 14 km. 253</t>
  </si>
  <si>
    <t>WILSON FERREIRA ALDUNATE esq. ITUZAINGO</t>
  </si>
  <si>
    <t>ESTACION LA FLORESTA</t>
  </si>
  <si>
    <t>CALLE F esq. CALLE 13</t>
  </si>
  <si>
    <t>LANUS esq. CAACUPE</t>
  </si>
  <si>
    <t>RUTA 3 km. 180</t>
  </si>
  <si>
    <t>RUTA 12 km. 364,700</t>
  </si>
  <si>
    <t>DOCTOR POUEY esq. ELLAURI</t>
  </si>
  <si>
    <t>GENERAL AGUSTIN MUÑOZ esq. ADOLFO VAILLANT</t>
  </si>
  <si>
    <t>CAMINO CHARAMELO esq. RUTA 33</t>
  </si>
  <si>
    <t>RUTA INTERBALNEARIA km. 46,600</t>
  </si>
  <si>
    <t>ATLANTIDA</t>
  </si>
  <si>
    <t>MAGDALENA FANETTI esq.  JOSÉ E. RODÓ</t>
  </si>
  <si>
    <t>MIGUELETE</t>
  </si>
  <si>
    <t>COMERCIO esq. FRAY BENTOS</t>
  </si>
  <si>
    <t>RUTA INTERBALNEARIA esq. COLON</t>
  </si>
  <si>
    <t>SALINAS</t>
  </si>
  <si>
    <t>ARTIGAS esq. NOVARO</t>
  </si>
  <si>
    <t>CAPITAN J.A. ARTIGAS</t>
  </si>
  <si>
    <t>RAMBLA EDISON esq. CORONEL FRANCISCO TAJES</t>
  </si>
  <si>
    <t>AVENIDA DEL QUEGUAY esq. TACUAREMBO</t>
  </si>
  <si>
    <t>NICARAGUA esq. DEMOCRACIA</t>
  </si>
  <si>
    <t>RUTA 7 km. 64</t>
  </si>
  <si>
    <t>RUTA 3 km. 605</t>
  </si>
  <si>
    <t>CAMINO TOMKINSON esq. CAMINO CIBILS</t>
  </si>
  <si>
    <t>RUTA 24 km. 53</t>
  </si>
  <si>
    <t>RUTA 7 km. 328</t>
  </si>
  <si>
    <t>RUTA INTERBALNEARIA esq. RUTA 37</t>
  </si>
  <si>
    <t>RAMBLA DE LOS ARGENTINOS esq. ARMENIA</t>
  </si>
  <si>
    <t>GENERAL MITRE  esq. RINCON</t>
  </si>
  <si>
    <t>RAMBLA PRESIDENTE WILSON esq. VIA DE INTERCONEXION</t>
  </si>
  <si>
    <t>SANTA LUCIA</t>
  </si>
  <si>
    <t xml:space="preserve">RUTA 3 km. 303,500 </t>
  </si>
  <si>
    <t>ITUZAINGO esq. RINCON</t>
  </si>
  <si>
    <t>DIECIOCHO DE JULIO esq. DOCTOR CATALINA</t>
  </si>
  <si>
    <t>RUTA 1 km. 153</t>
  </si>
  <si>
    <t>RUTA 8 km. 168</t>
  </si>
  <si>
    <t>RUTA 5 km. 328</t>
  </si>
  <si>
    <t>JOSE POSSOLO esq. GALVANI</t>
  </si>
  <si>
    <t>AVENIDA GENERAL FLORES esq. CHIMBORAZO</t>
  </si>
  <si>
    <t>AVENIDA LUIS BATLLE BERRES esq. LOMAS DE ZAMORA</t>
  </si>
  <si>
    <t>AMEGHINO esq. EMILIO ROMERO</t>
  </si>
  <si>
    <t>AVENIDA CALCAGNO esq. MAXIMA MARRERO</t>
  </si>
  <si>
    <t>RUTA 2 km. 122,500</t>
  </si>
  <si>
    <t>RUTA 76 km. 5,500</t>
  </si>
  <si>
    <t>RUTA 3 km. 425</t>
  </si>
  <si>
    <t>AVENIDA MILLAN esq. AVENIDA GENERAL EUGENIO GARZON</t>
  </si>
  <si>
    <t>AVENIDA PEDRO BLANES VIALE esq. AVENIDA BOLIVIA</t>
  </si>
  <si>
    <t>AVENIDA BRASIL esq. CORONEL ALEGRE</t>
  </si>
  <si>
    <t>RUTA 12 km. 83,400</t>
  </si>
  <si>
    <t>RUTA 81 km 96</t>
  </si>
  <si>
    <t>MACIEL esq. RAMBLA REPUBLICA DE FRANCIA</t>
  </si>
  <si>
    <t>BOULEVARD JOSE BATLLE Y ORDOÑEZ esq. PRESIDENTE ORIBE</t>
  </si>
  <si>
    <t>AVENIDA APOLON DE MIRBEK esq. DOCTOR CHIAZZARO</t>
  </si>
  <si>
    <t>AVENIDA GENERAL EUGENIO GARZON esq. AVENIDA LEZICA</t>
  </si>
  <si>
    <t>RUTA 16 km. 17</t>
  </si>
  <si>
    <t>RUTA 65 km. 37,500</t>
  </si>
  <si>
    <t>RUTA 9 km. 264,800</t>
  </si>
  <si>
    <t>RUTA 5 km. 108</t>
  </si>
  <si>
    <t>SAN JOSE DE MAYO</t>
  </si>
  <si>
    <t>AVENIDA MANUEL J. RODRIGUEZ esq. ESPINOLA</t>
  </si>
  <si>
    <t>RUTA 5 km. 31,900</t>
  </si>
  <si>
    <t>RUTA 61 km. 20</t>
  </si>
  <si>
    <t>RUTA 51 km. 128</t>
  </si>
  <si>
    <t>FOMENTO</t>
  </si>
  <si>
    <t>HIPODROMO</t>
  </si>
  <si>
    <t>RUTA 18 km. 10</t>
  </si>
  <si>
    <t>RUTA 5 km. 186</t>
  </si>
  <si>
    <t>RUTA 3 km. 242</t>
  </si>
  <si>
    <t>VEINTICINCO DE AGOSTO esq. DIECINUEVE DE ABRIL</t>
  </si>
  <si>
    <t xml:space="preserve">RUTA 30 km. 242 </t>
  </si>
  <si>
    <t>RUTA 37 esq. RINCON</t>
  </si>
  <si>
    <t>RUTA 15 km. 121 - curva de los palos blancos</t>
  </si>
  <si>
    <t>RUTA 11 km. 18</t>
  </si>
  <si>
    <t>RUTA 39 km. 68,600</t>
  </si>
  <si>
    <t>AVENIDA GENERAL FLORES esq. CONSULADO</t>
  </si>
  <si>
    <t>RUTA 7 Km 313,500</t>
  </si>
  <si>
    <t>TREINTA Y TRES esq. MARIA STAGNERO DE MUNAR</t>
  </si>
  <si>
    <t>Avda Giannattasio km21.200</t>
  </si>
  <si>
    <t>BOREAL esq. MALACA</t>
  </si>
  <si>
    <t>RAMBLA DOCTOR BALTASAR BRUM esq. RUTA DE ACCESO</t>
  </si>
  <si>
    <t>MALDONADO esq. DOCTOR BARRIOS AMORIN</t>
  </si>
  <si>
    <t>CORALIO LACOSTA esq. GENERAL FLORES</t>
  </si>
  <si>
    <t>TREINTA Y TRES ORIENTALES esq. LARRAÑAGA</t>
  </si>
  <si>
    <t>CAMINO EL CHIMANGO</t>
  </si>
  <si>
    <t>RAMBLA REPUBLICA DE FRANCIA esq. ZABALA</t>
  </si>
  <si>
    <t>RUTA 12 KM. 95</t>
  </si>
  <si>
    <t>RUTA 36 km. 37</t>
  </si>
  <si>
    <t>ARIEL esq. JOSE ENRIQUE RODO</t>
  </si>
  <si>
    <t>DOCTOR EDUARDO IRASTORZA esq. TREINTA Y TRES</t>
  </si>
  <si>
    <t>PASO DE CARRASCO</t>
  </si>
  <si>
    <t>AVENIDA DOCTOR CARLOS MARIA RAMIREZ esq. FILIPINAS</t>
  </si>
  <si>
    <t>AVENIDA DOCTOR AMERICO RICALDONI esq. AVENIDA INGENIERO LUIS PONCE</t>
  </si>
  <si>
    <t>RUTA 81 km. 4</t>
  </si>
  <si>
    <t>RUTA 75 esq. VENEZUELA</t>
  </si>
  <si>
    <t>DIECIOCHO DE JULIO esq. JOSE ENRIQUE RODO</t>
  </si>
  <si>
    <t>AVENIDA JOSE ARTIGAS esq. ARAUCARIA</t>
  </si>
  <si>
    <t>AVENIDA WILSON FERREIRA ALDUNATE esq. AVENIDA DEL LAGO</t>
  </si>
  <si>
    <t>AVENIDA LUIS BATLLE BERRES esq. CAMINO DE LOS ORIENTALES</t>
  </si>
  <si>
    <t>RUTA 5 km. 209</t>
  </si>
  <si>
    <t>FRANQUIA</t>
  </si>
  <si>
    <t>RUTA 3 km.</t>
  </si>
  <si>
    <t>COLONIA esq. DIECIOCHO DE MAYO</t>
  </si>
  <si>
    <t>FRANCISCO ACUÑA DE FIGUEROA esq. GENERAL APARICIO SARAVIA</t>
  </si>
  <si>
    <t>AVENIDA OCHO DE OCTUBRE esq. PERNAS</t>
  </si>
  <si>
    <t>CAMINO MALDONADO esq. OSVALDO CRUZ</t>
  </si>
  <si>
    <t>DOCTOR ELIAS REGULES esq. NACIONAL F. SANCHEZ</t>
  </si>
  <si>
    <t>AVENIDA JOSE ENRIQUE RODO esq. CUATRO DE OCTUBRE</t>
  </si>
  <si>
    <t>BARRIO COPOLA</t>
  </si>
  <si>
    <t>BOULEVARD GENERAL JOSE G. ARTIGAS esq. DOCTOR ROMAN BERGALLI</t>
  </si>
  <si>
    <t>RAMBLA O HIGGINS esq. MISSOURI</t>
  </si>
  <si>
    <t>CAMINO CIBILS esq. BELGICA</t>
  </si>
  <si>
    <t>RUTA 5 km. 488</t>
  </si>
  <si>
    <t>RUTA INTERBALNEARIA km. 38,300</t>
  </si>
  <si>
    <t>RAMBLA REPUBLICA DEL PERU esq. MANUEL VICENTE PAGOLA</t>
  </si>
  <si>
    <t>AVENIDA WILSON FERREIRA ALDUNATE esq. AVENIDA MANUEL PATULE</t>
  </si>
  <si>
    <t>RAMBLA DOCTOR BALTASAR BRUM esq. DOCE DE DICIEMBRE</t>
  </si>
  <si>
    <t>AVENIDA PASCUAL HARRIAGUE esq. DOCTOR WASHINGTON BELTRAN</t>
  </si>
  <si>
    <t>DIECIOCHO DE JULIO esq. VENANCIO BALSAMO</t>
  </si>
  <si>
    <t>RAMBLA COSTANERA esq. CALLE 70</t>
  </si>
  <si>
    <t>PANCHO LOPEZ esq. APARICIO SARAVIA</t>
  </si>
  <si>
    <t>AVENIDA DOCTOR CARLOS MARIA RAMIREZ esq. LEONARDO OLIVERA</t>
  </si>
  <si>
    <t>IGUA esq. MATAOJO</t>
  </si>
  <si>
    <t>RUTA 5 km. 33</t>
  </si>
  <si>
    <t>DOCTOR JOSE MARIA SILVA esq. RAMBLA COSTANERA</t>
  </si>
  <si>
    <t>RUTA 8 km. 430</t>
  </si>
  <si>
    <t>RUTA 2 km. 215</t>
  </si>
  <si>
    <t>CAMINO VECINAL PARAJE PIEDRAS COLORADAS</t>
  </si>
  <si>
    <t>RUTA 33 km. 21,800</t>
  </si>
  <si>
    <t>GENERAL SIMON BOLIVAR esq. DIAGONAL ARGENTINA</t>
  </si>
  <si>
    <t>RUTA 21 km. 284</t>
  </si>
  <si>
    <t>ZAPICAN esq. LOS HORNEROS</t>
  </si>
  <si>
    <t>NEPTUNIA</t>
  </si>
  <si>
    <t>WILSON FERREIRA ALDUNATE esq. CALLE 99</t>
  </si>
  <si>
    <t>AVENIDA CENTENARIO esq. JOSE HILARIO URIARTE</t>
  </si>
  <si>
    <t>AVENIDA JOSE BELLONI esq. AVENIDA GENERAL FLORES</t>
  </si>
  <si>
    <t>CARLOS OTT esq. CAMINO COLMAN</t>
  </si>
  <si>
    <t>ZAPICAN esq. A AGUAS CORRIENTES</t>
  </si>
  <si>
    <t>RUTA 3 km. 364,900</t>
  </si>
  <si>
    <t>RUTA DE ACCESO esq. CAMAMBU</t>
  </si>
  <si>
    <t>JOSE MARMOL esq. AMEGHINO</t>
  </si>
  <si>
    <t>GRECIA esq. JAPON</t>
  </si>
  <si>
    <t>RUTA 2 km. 301</t>
  </si>
  <si>
    <t>DIECIOCHO DE JULIO esq. AGUSTIN TORRES MEDEIROS</t>
  </si>
  <si>
    <t>CAMINO DE ACCESO A LA BARRA Km 4,800</t>
  </si>
  <si>
    <t>AV. CIRCUNVALACION esq. ARROSPIDE</t>
  </si>
  <si>
    <t>CAMINO HORNOS a 500 m al norte de MATIAS DEL RIO</t>
  </si>
  <si>
    <t>RUTA INTERBALNEARIA km. 123</t>
  </si>
  <si>
    <t>RANCAGUA esq. SANTIAGO FIGUEREDO</t>
  </si>
  <si>
    <t>ESPAÑA esq. ALMERIA</t>
  </si>
  <si>
    <t>GENERAL MANUEL ORIBE esq. ITUZAINGO</t>
  </si>
  <si>
    <t>BERNA esq. TREINTA Y TRES</t>
  </si>
  <si>
    <t>CAMINO MALDONADO esq. MARBELLA</t>
  </si>
  <si>
    <t>CAMINO VECINAL DE PARAJE AMARILLO</t>
  </si>
  <si>
    <t>CAMINO CARLOS LOPEZ esq. RUTA CESAR MAYO GUTIERREZ</t>
  </si>
  <si>
    <t>COSTA RICA esq. PROYECTADA 86 NORTE</t>
  </si>
  <si>
    <t>RUTA 36 km. 31</t>
  </si>
  <si>
    <t>RUTA 3 km. 528,500</t>
  </si>
  <si>
    <t>RUTA 9 km. 300,700</t>
  </si>
  <si>
    <t>CAMINO GEMINIS esq. CAPRICORNIO</t>
  </si>
  <si>
    <t>RUTA 90 km. 48,500</t>
  </si>
  <si>
    <t>RUTA 26 km. 3,200</t>
  </si>
  <si>
    <t>AVENIDA DEL CABILDO esq. ANTONIO CORTES</t>
  </si>
  <si>
    <t>BOTINELLI esq. LOPEZ CRESPO</t>
  </si>
  <si>
    <t>RUTA 66 km. 24,100</t>
  </si>
  <si>
    <t>MONTES esq. ALEJANDRO PEON</t>
  </si>
  <si>
    <t>CAMINO PANTANAL</t>
  </si>
  <si>
    <t>JOSE ANTONIO CABRERA esq. FELIPE SANGUINETTI</t>
  </si>
  <si>
    <t>RUTA 37 esq. GABOTO</t>
  </si>
  <si>
    <t>RUTA 101 km. 30</t>
  </si>
  <si>
    <t>MONTES DE SOLYMAR</t>
  </si>
  <si>
    <t>BELLA UNION</t>
  </si>
  <si>
    <t>RUTA 1 km. 85,700</t>
  </si>
  <si>
    <t>AVENIDA INGENIERO LUIS GIANNATTASIO esq. AVENIDA HORACIO GARCIA LAGOS</t>
  </si>
  <si>
    <t>AVENIDA MILLAN esq. VILARDEBO</t>
  </si>
  <si>
    <t>CAMINO LOS AROMOS esq. CAMINO VENTURA</t>
  </si>
  <si>
    <t>CAMINO FRANQUIA</t>
  </si>
  <si>
    <t>GENERAL MANUEL ORIBE esq. WASHINGTON BELTRAN</t>
  </si>
  <si>
    <t>RUTA 105 km. 44,500</t>
  </si>
  <si>
    <t>MANUEL CALLEROS esq. GRONARDO</t>
  </si>
  <si>
    <t>RAMBLA PRESIDENTE WILSON esq. RAMBLA MAHATMA GANDHI</t>
  </si>
  <si>
    <t>RUTA 6 km. 63</t>
  </si>
  <si>
    <t>MEDANOS DE SOLIMAR</t>
  </si>
  <si>
    <t>RUTA 75 km. 33,500</t>
  </si>
  <si>
    <t>AVENIDA SOLARI esq. PASCUAL HARRIAGUE</t>
  </si>
  <si>
    <t>RUTA 8 km. 18,500</t>
  </si>
  <si>
    <t>CAMINO MAURICIO  a 1 km. de RUTA 1</t>
  </si>
  <si>
    <t>LORENZO GEYRES</t>
  </si>
  <si>
    <t>TACUAREMBO esq. GUAVIYU</t>
  </si>
  <si>
    <t>AVENIDA INGENIERO LUIS GIANNATTASIO esq. AVENIDA CENTRAL</t>
  </si>
  <si>
    <t>DIECIOCHO DE JULIO esq. TRES DE FEBRERO</t>
  </si>
  <si>
    <t>SAMUEL PRILIAC esq. TITO FERNANDEZ</t>
  </si>
  <si>
    <t>DOCTOR CRISTOBAL CENDAN esq. LAURELES</t>
  </si>
  <si>
    <t>RUTA 5 KM 1,600</t>
  </si>
  <si>
    <t>JOSE LLUPES esq. JUAN PANDIANI</t>
  </si>
  <si>
    <t>CONCILIACION esq. DOCTOR VAZQUEZ SAGASTUME</t>
  </si>
  <si>
    <t>MATAOJO esq. IGUA</t>
  </si>
  <si>
    <t>HUDSON esq. ALBERICO PASSADORE</t>
  </si>
  <si>
    <t>RUTA 9 km. 131</t>
  </si>
  <si>
    <t>ESTACION PORVENIR</t>
  </si>
  <si>
    <t>CAMINO RURAL a 200 m de RUTA 90 km. 26</t>
  </si>
  <si>
    <t>ZORRILLA DE SAN MARTIN esq. AVENIDA GENERAL SAN MARTIN</t>
  </si>
  <si>
    <t>JUAN JACOBO ROUSSEAU esq. VICENZA</t>
  </si>
  <si>
    <t>JUAN ORTIZ esq. ORTIZ Y AYALA</t>
  </si>
  <si>
    <t>PARAGUAY esq. GIANNATTASIO</t>
  </si>
  <si>
    <t>RUTA 11 km. 20,500</t>
  </si>
  <si>
    <t>RUTA 22 km. 35,500</t>
  </si>
  <si>
    <t>RUTA 101 km. 26</t>
  </si>
  <si>
    <t>AVENIDA GENERAL RONDEAU esq. VALPARAISO</t>
  </si>
  <si>
    <t>RUTA 2 km. 298</t>
  </si>
  <si>
    <t>MANUEL HERRERA Y OBES esq. CAMINO GREGORIO CAMINO</t>
  </si>
  <si>
    <t>ALBERTO ZUM FELDE esq. FLAMMARION</t>
  </si>
  <si>
    <t>EMILIO ROMERO esq. CARLOS TELLIER</t>
  </si>
  <si>
    <t>RUTA DE ACCESO km. 2,100</t>
  </si>
  <si>
    <t>RUTA 6 km 73.800</t>
  </si>
  <si>
    <t>AVENIDA DAMASO ANTONIO LARRAÑAGA esq. ROBINSON</t>
  </si>
  <si>
    <t>REPUBLICA ARGENTINA esq. GENERAL DIEGO LAMAS</t>
  </si>
  <si>
    <t>RUTA 5 km. 53,500</t>
  </si>
  <si>
    <t>RUTA 8 km. 291</t>
  </si>
  <si>
    <t xml:space="preserve">RUTA INTERBALNEARIA km. 27,500 esq. AVENIDA C </t>
  </si>
  <si>
    <t>SANTIAGO NIEVA esq. CAMINO MANSAJERO</t>
  </si>
  <si>
    <t>RUTA 54 km. 4,500</t>
  </si>
  <si>
    <t>JUAN LACAZE</t>
  </si>
  <si>
    <t>MIGUELETE esq. FERNANDEZ CRESPO</t>
  </si>
  <si>
    <t>CAMINO DE LAS DILIGENCIAS esq. AL PASO</t>
  </si>
  <si>
    <t>REPUBLICA esq. CATALAN</t>
  </si>
  <si>
    <t>CAMINO CORRALES esq. TORRICELLI</t>
  </si>
  <si>
    <t>AVENIDA ITALIA esq. SEGOVIA</t>
  </si>
  <si>
    <t>LAS PIEDRAS esq. JOSE ENRIQUE RODO</t>
  </si>
  <si>
    <t>AVENIDA MILLAN esq. RODRIGUEZ CORREA</t>
  </si>
  <si>
    <t>RUTA 90 km. 10,500</t>
  </si>
  <si>
    <t>TRANQUERAS</t>
  </si>
  <si>
    <t>AVENIDA BLANDENGUES esq. AVENIDA APOLON DE MIRBEK</t>
  </si>
  <si>
    <t>AVENIDA AGRACIADA esq. ENRIQUE TURINI</t>
  </si>
  <si>
    <t>DOCTOR LUIS ALBERTO DE HERRERA esq. RICARDO DETOMASI</t>
  </si>
  <si>
    <t>ITUZAINGO esq. SANTIAGO VAZQUEZ</t>
  </si>
  <si>
    <t>RUTA 11 km. 93</t>
  </si>
  <si>
    <t>RUTA 18 km. 392,500</t>
  </si>
  <si>
    <t>AVENIDA GENERAL RIVERA esq. ACEVEDO DIAZ</t>
  </si>
  <si>
    <t>BOULEVARD GENERAL JOSE G. ARTIGAS esq. ECUADOR</t>
  </si>
  <si>
    <t>RAMBLA DOCTOR BALTASAR BRUM esq. CARLOS PRINCIVALLE</t>
  </si>
  <si>
    <t>TREINTA Y TRES esq. MANUEL A. LESTIDO</t>
  </si>
  <si>
    <t>CAMINO DE LOS CERROS (A 1000 METROS DE R8 km. 58)</t>
  </si>
  <si>
    <t>RUTA 3 km. 618</t>
  </si>
  <si>
    <t>AVENIDA FERNANDEZ CRESPO esq. PAYSANDU</t>
  </si>
  <si>
    <t>RUTA 1 km. 64</t>
  </si>
  <si>
    <t>AV. LAS PALMAS ESQ. RUTA 5 VIEJA</t>
  </si>
  <si>
    <t>AVENIDA INGENIERO LUIS GIANNATTASIO esq. AVENIDA SECCO GARCIA</t>
  </si>
  <si>
    <t>RUTA 8 km. 138</t>
  </si>
  <si>
    <t>SAN ANTONIO</t>
  </si>
  <si>
    <t>CAMINO VECINAL A 100 MTS DE ACCESO A PUEBLO SAN ANTONIO</t>
  </si>
  <si>
    <t>CHAUME DE TAL esq. AGAPITO PARABERA</t>
  </si>
  <si>
    <t>SANTA LUCIA esq. DIOGENES HEQUET</t>
  </si>
  <si>
    <t>RUTA 26 km. 353</t>
  </si>
  <si>
    <t>CAMINO MALDONADO esq. CARLOMAGNO</t>
  </si>
  <si>
    <t>RUTA 39 km. 11</t>
  </si>
  <si>
    <t>RUTA 6 km. 62</t>
  </si>
  <si>
    <t>F. LOPEZ padrón O esq. GENERAL FRUCTUOSO RIVERA</t>
  </si>
  <si>
    <t>ALSACIA esq. NOVARA</t>
  </si>
  <si>
    <t>ENRIQUE LADOS esq. DOCTOR LUIS ALBERTO DE HERRERA</t>
  </si>
  <si>
    <t>RUTA 90 km. 6,500</t>
  </si>
  <si>
    <t>ENRIQUE CLAY esq. FRAY BENTOS</t>
  </si>
  <si>
    <t>CURTINA</t>
  </si>
  <si>
    <t>MARIA STAGNERO DE MUNAR Nro. 2550 esq. AVENIDA OCHO DE OCTUBRE</t>
  </si>
  <si>
    <t>RUTA 5 km. 339,500</t>
  </si>
  <si>
    <t>RUTA 1 km. 32 (esq. SERAFIN JOSE GARCIA)</t>
  </si>
  <si>
    <t>RUTA 90 km. 71</t>
  </si>
  <si>
    <t>ALGORTA</t>
  </si>
  <si>
    <t>AVENIDA JOSE BELLONI esq. BOULEVARD APARICIO SARAVIA</t>
  </si>
  <si>
    <t>CRISTOBAL COLON esq. MANUEL FERREIRA</t>
  </si>
  <si>
    <t>RUTA 11 km. 79</t>
  </si>
  <si>
    <t>PUEBLO DEL BARRO</t>
  </si>
  <si>
    <t>RUTA 26 km. 303</t>
  </si>
  <si>
    <t>RADIAL ROSARIO</t>
  </si>
  <si>
    <t>TERMAS DEL DAYMÁN</t>
  </si>
  <si>
    <t>RUTA 3 Accesos Salto BYPASS</t>
  </si>
  <si>
    <t>CANTERAS DE MARELLI</t>
  </si>
  <si>
    <t>RUTA PUENTE PUERTO esq. NN (una anterior a República de Chile)</t>
  </si>
  <si>
    <t>RAMBLA DOCTOR BALTASAR BRUM km 1,500 esq. AV. CAPURRO</t>
  </si>
  <si>
    <t>RADIAL RUTA 24</t>
  </si>
  <si>
    <t>VILLA NUEVA</t>
  </si>
  <si>
    <t>RUTA 33 km. 100 (intersección RUTA 107)</t>
  </si>
  <si>
    <t>RUTA 53 km. 1,700</t>
  </si>
  <si>
    <t>UTE 3 esq. FLORIDA y RUTA 7</t>
  </si>
  <si>
    <t>PARAJE AMARILLO</t>
  </si>
  <si>
    <t>RUTA 7 km. 41,500</t>
  </si>
  <si>
    <t>SAN JACINTO</t>
  </si>
  <si>
    <t>RUTA INTERBALNEARIA km. 111 (RUTA 93)</t>
  </si>
  <si>
    <t>RUTA 13 km. 210 (radial RUTA 39)</t>
  </si>
  <si>
    <t>Chacras Dolores próximo a Perimetral Juan Manuel Blanes y RUTA 21</t>
  </si>
  <si>
    <t>AIGUÁ</t>
  </si>
  <si>
    <t>COLONIA DEL SACRAMENTO</t>
  </si>
  <si>
    <t>FERNANDO CARBALLO esq. LOS JAZMINES</t>
  </si>
  <si>
    <t>CAMION PARADO</t>
  </si>
  <si>
    <t>RUTA 5 km. 100</t>
  </si>
  <si>
    <t>RUTA 22 km. 39</t>
  </si>
  <si>
    <t>RUTA 32 km. 32,700</t>
  </si>
  <si>
    <t>VILLA AREJO - CANELÓN CHICO</t>
  </si>
  <si>
    <t>RAMBLA REPUBLICA DE MEXICO Nro. 6049 esq. JOSE CUNEO PERINETTI</t>
  </si>
  <si>
    <t>HUM esq. GRANADEROS</t>
  </si>
  <si>
    <t>RUTA 102 km. 31</t>
  </si>
  <si>
    <t>ANSINA</t>
  </si>
  <si>
    <t>RUTA 26 km. 277,200</t>
  </si>
  <si>
    <t>ECILDA PAULLIER</t>
  </si>
  <si>
    <t>RUTA 1 km 97,900</t>
  </si>
  <si>
    <t>AVENIDA LUIS BATLLE BERRES esq. CAMINO DE LAS TROPAS</t>
  </si>
  <si>
    <t>CARRETERA AL MERIN esq. DE LOS SALADEROS</t>
  </si>
  <si>
    <t>RUTA 102 esq. Benavidez</t>
  </si>
  <si>
    <t>EJIDO esq. MERCEDES</t>
  </si>
  <si>
    <t>Av. OCHO DE OCTUBRE Nro. 4599 esq. Dr. P. CAPDEHOURAT</t>
  </si>
  <si>
    <t>DOCTOR CRISTOBAL CENDAN Y VIA FERREA</t>
  </si>
  <si>
    <t>AV.RIVERA esq. No encontrada</t>
  </si>
  <si>
    <t>HECTOR GUTIERREZ RUIZ padrón R-7211 esq. FERNANDO SECCO APARICIO</t>
  </si>
  <si>
    <t>DOCTOR E. PENZA esq. DOCTOR RUBINO</t>
  </si>
  <si>
    <t>VIÑA DEL MAR esq. MAR DE AJO</t>
  </si>
  <si>
    <t>COSTA DE ORO</t>
  </si>
  <si>
    <t>RADIAL CONCHILLAS</t>
  </si>
  <si>
    <t>RUTA 21 km. 228</t>
  </si>
  <si>
    <t>AV. Ing. FEDERICO CAPURRO esq. PASAJE CENTRAL</t>
  </si>
  <si>
    <t>RUTA 11 km. 94.500</t>
  </si>
  <si>
    <t>RUTA 7 km. 84</t>
  </si>
  <si>
    <t>SOLIS esq. RUTA CESAR MAYO GUTIERREZ (Ruta 5 vieja)</t>
  </si>
  <si>
    <t>PASO BONILLA</t>
  </si>
  <si>
    <t>RUTA 1 km. 56</t>
  </si>
  <si>
    <t>AV. LUIS BATLLE BERRES esq. CAMINO LA HIGUERITA</t>
  </si>
  <si>
    <t>RUTA 59 cercano intersección RUTA 5 km. 10</t>
  </si>
  <si>
    <t>VILLA CONSTITUCIÓN</t>
  </si>
  <si>
    <t>CMNO. LOS CAMALOTES esq. CMNO. LUIS EDUARDO PEREZ</t>
  </si>
  <si>
    <t>COLOLO TINOSA</t>
  </si>
  <si>
    <t>RAMBLA PRESIDENTE WILSON esq. AVENIDA DOCTOR JUAN ANDRES CACHON</t>
  </si>
  <si>
    <t>AVENIDA DON PEDRO DE MENDOZA esq. CAMINO RIGEL</t>
  </si>
  <si>
    <t>BLANDENGUES esq. DR. JOSÉ L. TERRA</t>
  </si>
  <si>
    <t>RUTA 3 km. 132,100</t>
  </si>
  <si>
    <t>HUM esq. JUAN ACOSTA</t>
  </si>
  <si>
    <t>COSTANERA esq. MIHANOVICH</t>
  </si>
  <si>
    <t>AVENIDA JOSE BELLONI Esq. CAMINO AL PASO DEL ANDALUZ</t>
  </si>
  <si>
    <t>RUTA 3 km. 460</t>
  </si>
  <si>
    <t>CHAPICUY</t>
  </si>
  <si>
    <t>JUAN BENITO BLANCO esq. AVENIDA BRASIL</t>
  </si>
  <si>
    <t>FLORENCIO SANCHEZ esq. VENTURA PIRIZ</t>
  </si>
  <si>
    <t>CIRCUNVALACIÓN esq. APARICIO SARAVIA</t>
  </si>
  <si>
    <t>SAN LUIS AL MEDIO</t>
  </si>
  <si>
    <t>CMNO. VECINAL cercano a RUTA 19</t>
  </si>
  <si>
    <t>RUTA 26 y Calle 14 de Juniio</t>
  </si>
  <si>
    <t>RUTA 44 km. 49,800</t>
  </si>
  <si>
    <t>Av. Costanera Norte C. MAYO GUTIERREZ esq. Av. PARAGUAY</t>
  </si>
  <si>
    <t>SANTA ROSA</t>
  </si>
  <si>
    <t>RUTA 11 km. 122 (próximo intersección RUTA 6)</t>
  </si>
  <si>
    <t xml:space="preserve">RUTA 1 km. 61 </t>
  </si>
  <si>
    <t>RUTA 32 km 37,100</t>
  </si>
  <si>
    <t>CAMINO A. POQUITOS esq. BARRIOS UNIDOS</t>
  </si>
  <si>
    <t>PAUL HARRIS esq. AVENIDA GENERAL RIVERA</t>
  </si>
  <si>
    <t>DOCTOR LUIS ALBERTO DE HERRERA esq. GENERAL JOSE G. ARTIGAS</t>
  </si>
  <si>
    <t>DOCTOR ROLDAN esq. ECUADOR</t>
  </si>
  <si>
    <t>RUTA 108 Km 182</t>
  </si>
  <si>
    <t>RUTA 7 km 76,900</t>
  </si>
  <si>
    <t>RUTA 1 km 49,500</t>
  </si>
  <si>
    <t>DAYMAN</t>
  </si>
  <si>
    <t>RUTA 3 km. 475,500</t>
  </si>
  <si>
    <t>AZOTEA DE LIMA esq. CAMINO GENERAL LEANDRO GOMEZ</t>
  </si>
  <si>
    <t>RUTA 3 km 629,600</t>
  </si>
  <si>
    <t>DIECIOCHO DE JULIO esq. SARANDI</t>
  </si>
  <si>
    <t>CAMINO LA CABRA esq. AVENIDA JOSE BELLONI</t>
  </si>
  <si>
    <t>CAMINO AL PASO DEL ANDALUZ esq. CAMINO LOS CASTAÑOS</t>
  </si>
  <si>
    <t>RUTA 5 km 40</t>
  </si>
  <si>
    <t>JOANICO</t>
  </si>
  <si>
    <t>INSTRUCCIONES DEL AÑO XIII y AV. PASCUAL HARRIAGUE</t>
  </si>
  <si>
    <t>RUTA 5 km 251,800</t>
  </si>
  <si>
    <t>RUTA 10 km 236</t>
  </si>
  <si>
    <t>CAMINO CIBILS esq. SAMUEL LAFONE</t>
  </si>
  <si>
    <t>RUTA 39 km 138,100 Intersección RUTA 9</t>
  </si>
  <si>
    <t>TARARIRAS</t>
  </si>
  <si>
    <t>AVDA ARTIGAS esq. J. E. RODO</t>
  </si>
  <si>
    <t>RUTA 22 km 30</t>
  </si>
  <si>
    <t>TRICICLO CARGA</t>
  </si>
  <si>
    <t>RUTA INTERBALNEARIA km. 77,500</t>
  </si>
  <si>
    <t>SANTA ANA</t>
  </si>
  <si>
    <t>RUTA 15 km 106</t>
  </si>
  <si>
    <t>SEQUEIRA</t>
  </si>
  <si>
    <t>RUTA 4 km 141</t>
  </si>
  <si>
    <t>BARRIO SAN PEDRO Cmno. Departamental a Rivera esq. Calle 8</t>
  </si>
  <si>
    <t>RUTA 5 km 47,700</t>
  </si>
  <si>
    <t>VILLA RODRIGUEZ</t>
  </si>
  <si>
    <t>RITA BAENA DE RODRIGUEZ esq. LEON JUDE</t>
  </si>
  <si>
    <t>COLONIA LAMAS</t>
  </si>
  <si>
    <t>JOSÉ MORELOS esq. ANDRECITO COLONIA LAMAS</t>
  </si>
  <si>
    <t>MANUEL HERRERA Y OBES esq. PILAR COSTA</t>
  </si>
  <si>
    <t>RUTA 21 km 348,000</t>
  </si>
  <si>
    <t>RUTA 101 esq. RUTA 102</t>
  </si>
  <si>
    <t>VITTORIO VENETO esq. DOCTOR CARLOS MARIA DE PENA</t>
  </si>
  <si>
    <t>NUEVA PALMIRA</t>
  </si>
  <si>
    <t>RUTA 12 km. 2,000</t>
  </si>
  <si>
    <t xml:space="preserve">RUTA DE ACCESO esq. DR. SANTIN CARLOS ROSSI </t>
  </si>
  <si>
    <t>PASO DE CASTRO</t>
  </si>
  <si>
    <t>DAMASO ANTONIO LARRAÑAGA esq. FLORIDA</t>
  </si>
  <si>
    <t>RUTA 5 km. 47,500</t>
  </si>
  <si>
    <t>RUTA 5 km. (esq. Cmno. VECINAL, entre Cmno. LA REDENCIÓN y Cmno. L.EDUARDO PEREZ)</t>
  </si>
  <si>
    <t>RUTA 8 km. 42.800 (esq. AGUSTIN HERNANDEZ)</t>
  </si>
  <si>
    <t>RUTA 14 km. 257.400</t>
  </si>
  <si>
    <t>RUTA 2 km. 243</t>
  </si>
  <si>
    <t>MARINDIA</t>
  </si>
  <si>
    <t>RUTA 1 km. 38,000</t>
  </si>
  <si>
    <t>RUTA INTERBALNEARIA km. 40,500</t>
  </si>
  <si>
    <t>PALMITAS</t>
  </si>
  <si>
    <t>MENDOZA esq. GENERAL AGUILAR</t>
  </si>
  <si>
    <t>RUTA 6 km. 100</t>
  </si>
  <si>
    <t>AVENIDA DOCTOR LUIS ALBERTO DE HERRERA esq. ARECHAGA</t>
  </si>
  <si>
    <t>DOCTOR BALTASAR BRUN esq. CALLE 137</t>
  </si>
  <si>
    <t>AVENIDA DE LAS INSTRUCCIONES esq. CAMINO LA CALERA</t>
  </si>
  <si>
    <t>AGAPITO PARABERA esq. UTE 53</t>
  </si>
  <si>
    <t>RAFAEL PERAZZA</t>
  </si>
  <si>
    <t>RUTA 93 Y KM 102</t>
  </si>
  <si>
    <t>INDEPENDENCIA esq. VEINTICINCO DE MAYO</t>
  </si>
  <si>
    <t>RUTA 7 km. 145.000</t>
  </si>
  <si>
    <t>CERRO COLORADO</t>
  </si>
  <si>
    <t>INGENIERO JUAN ALBERTO CAPURRO esq. CORACEROS</t>
  </si>
  <si>
    <t>CAMINO DOMINGO NAVARRO</t>
  </si>
  <si>
    <t>RUTA 9 km. 283,2</t>
  </si>
  <si>
    <t>LA ESMERALDA</t>
  </si>
  <si>
    <t>AVENIDA ITALIA esq. VOLTEADORES</t>
  </si>
  <si>
    <t>AGRACIADA esq. DOCTOR LUIS ALBERTO DE HERRERA</t>
  </si>
  <si>
    <t>CAMINO VARZI esq. CAMINO MANUEL FORTET</t>
  </si>
  <si>
    <t>AVENIDA INGENIERO LUIS GIANNATTASIO esq. AV. A LA PLAYA</t>
  </si>
  <si>
    <t>25 DE MAYO esq. URUGUAY</t>
  </si>
  <si>
    <t>AVENIDA GENERAL FLORES esq. AVENIDA BOLIVIA</t>
  </si>
  <si>
    <t>AVENIDA DAMASO ANTONIO LARRAÑAGA esq. TOMAS CLARAMUNT</t>
  </si>
  <si>
    <t>DOCTOR LUIS ALBERTO DE HERRERA esq. JAVIER DE VIANA</t>
  </si>
  <si>
    <t>HECTOR GUTIERREZ RUIZ esq. A GRUTA DE LOS HELECHOS</t>
  </si>
  <si>
    <t>RUTA 3 km. 193</t>
  </si>
  <si>
    <t>AVENIDA DIECINUEVE DE ABRIL esq. LUCAS OBES</t>
  </si>
  <si>
    <t>ANDES esq. AVENIDA DIECIOCHO DE JULIO</t>
  </si>
  <si>
    <t>DIECIOCHO DE JULIO esq. HECTOR GUTIERREZ RUIZ</t>
  </si>
  <si>
    <t>RUTA 8 km. 106,500</t>
  </si>
  <si>
    <t>TELMA GARCIA DA ROSA esq. JUAN SAMBOYETI</t>
  </si>
  <si>
    <t>PATRICIOS esq. MARIANO ESTAPE</t>
  </si>
  <si>
    <t>RUTA 6 km. 34,500</t>
  </si>
  <si>
    <t>RUTA 102 km. 24,000</t>
  </si>
  <si>
    <t>GERONIMO PICCIOLI esq. MANUEL CALLEROS</t>
  </si>
  <si>
    <t>RUTA 5 km. 215 padrón</t>
  </si>
  <si>
    <t>CARLOS REYLES</t>
  </si>
  <si>
    <t>RUTA 40 KM 92</t>
  </si>
  <si>
    <t>COLONIA GARIBALDI</t>
  </si>
  <si>
    <t>CAMINO A COLONIA GARIBALDI</t>
  </si>
  <si>
    <t>GRITO DE ASENCIO esq. HENRY FORD</t>
  </si>
  <si>
    <t>RUTA 1 km. 168,5</t>
  </si>
  <si>
    <t>BOULEVARD GENERAL JOSE G. ARTIGAS esq. EXODO</t>
  </si>
  <si>
    <t>RUTA 53 esq. CAMINO ZAPICAN</t>
  </si>
  <si>
    <t>RUTA 24 km. 81,300</t>
  </si>
  <si>
    <t>AVENIDA FERNANDEZ CRESPO esq. MIGUELETE</t>
  </si>
  <si>
    <t>MONTE CARLOS esq. NIZA</t>
  </si>
  <si>
    <t>MIGUEL BARREIRO</t>
  </si>
  <si>
    <t>INSTRUCCIONES DEL AÑO XIII esq. PRESBITERO J. MONTERROSO</t>
  </si>
  <si>
    <t>RUTA 3 km. 312</t>
  </si>
  <si>
    <t>SIRACUSA  esq. VILLA DE MASNOU</t>
  </si>
  <si>
    <t>AVENIDA ITALIA esq. CAMINO ARTURO NUÑEZ</t>
  </si>
  <si>
    <t>JUAN DIAZ DE SOLIS esq. ROTONDA</t>
  </si>
  <si>
    <t>CAMINO GENERAL OSVALDO RODRIGUEZ esq. CAMINO CORONEL RAIZ</t>
  </si>
  <si>
    <t>CARLOS OTT esq. ROMAN FREIRE</t>
  </si>
  <si>
    <t>SANTA TERESA</t>
  </si>
  <si>
    <t>CORTUME esq. Cmno. Departamental</t>
  </si>
  <si>
    <t>PARAJE DE CORTUME</t>
  </si>
  <si>
    <t>RUTA 31 Km. 13</t>
  </si>
  <si>
    <t>DE LAS TUNAS esq. ITALIA</t>
  </si>
  <si>
    <t>WILSON FERREIRA ALDUNATE esq. RUTA TRES</t>
  </si>
  <si>
    <t>25 DE AGOSTO</t>
  </si>
  <si>
    <t>LA IGUALDAD esq. GASPAR RODRÍGUEZ</t>
  </si>
  <si>
    <t>GENERAL FRUCTUOSO RIVERA esq. JOSE PEDRO VARELA</t>
  </si>
  <si>
    <t>GENERAL JOSE G. ARTIGAS esq. JOSE PEDRO VARELA</t>
  </si>
  <si>
    <t>CAMINO GENERAL LEANDRO GOMEZ Nro. S/N esq. DOCTOR RICARDO MACKINNON</t>
  </si>
  <si>
    <t>AVENIDA APARICIO SARAVIA esq. JOSE REVENTOS</t>
  </si>
  <si>
    <t>AVENIDA BURGUES esq. BOULEVARD GENERAL ARTIGAS</t>
  </si>
  <si>
    <t>AVENIDA DON PEDRO DE MENDOZA esq. CAMINO ALTAIR</t>
  </si>
  <si>
    <t>AVENIDA ITALIA esq. CORONEL LEONARDO OLIVERA</t>
  </si>
  <si>
    <t>JUAN FRANCISCO LARROBLA esq. JOSE BATLLE Y ORDOÑEZ</t>
  </si>
  <si>
    <t>GUANAHANY esq. CAMINO FAUQUET</t>
  </si>
  <si>
    <t>MIGUES</t>
  </si>
  <si>
    <t>RUTA 81 km 92</t>
  </si>
  <si>
    <t>RUTA 31 km. 212</t>
  </si>
  <si>
    <t>DOCTOR LUIS ALBERTO DE HERRERA esq. TERESA MUÑOZ</t>
  </si>
  <si>
    <t>CALLE 2 esq. AV. 50 METROS</t>
  </si>
  <si>
    <t>PARQUE DEL PLATA</t>
  </si>
  <si>
    <t>FRANKLIN DELANO ROOSEVELT esq. M. CURIE</t>
  </si>
  <si>
    <t>BOULEVARD GENERAL JOSE G. ARTIGAS esq. ANDRESITO</t>
  </si>
  <si>
    <t>AVENIDA ACROPOLIS esq. LOCARNO</t>
  </si>
  <si>
    <t>RUTA 5 km. 168,500</t>
  </si>
  <si>
    <t>CATALINA HARRIAGUE DE CASTAÑO esq. RIO D'OURO</t>
  </si>
  <si>
    <t>AVENIDA DON PEDRO DE MENDOZA esq. CAMINO AMERICA</t>
  </si>
  <si>
    <t>AVENIDA JOSE BELLONI esq. CAMINO BENITO BERGES</t>
  </si>
  <si>
    <t>Ruta 25 km. 31.100</t>
  </si>
  <si>
    <t>VILLA SERRANA</t>
  </si>
  <si>
    <t>RUTA 13 km. 151,700</t>
  </si>
  <si>
    <t>VICTOR F. PRIETTO esq. JOSE ENRIQUE RODO</t>
  </si>
  <si>
    <t>RUTA 2 km. 199</t>
  </si>
  <si>
    <t>RAMBLA REPUBLICA DE CHILE esq. COLOMBES</t>
  </si>
  <si>
    <t>JUAN DOMINGO ARENA esq. AVENIDA JOHN F. KENNEDY</t>
  </si>
  <si>
    <t>AVENIDA GENERAL SAN MARTIN esq. DOCTOR HORACIO GARCIA LAGOS</t>
  </si>
  <si>
    <t>HABANA esq. FRAY MANUEL DE UBEDA</t>
  </si>
  <si>
    <t>AVENIDA JOSE BELLONI esq. VIENA</t>
  </si>
  <si>
    <t>MANILA esq. PALMA DE MALLORCA</t>
  </si>
  <si>
    <t>RUTA INTERBALNEARIA km. 60</t>
  </si>
  <si>
    <t>GUAZUVIRA</t>
  </si>
  <si>
    <t>AVENIDA LIBANO esq. ORLANDO BONILLA</t>
  </si>
  <si>
    <t>JOSE LLUPES esq. DIOGENES HEQUET</t>
  </si>
  <si>
    <t>ELIAS REGULES esq. TORRES GARCIA</t>
  </si>
  <si>
    <t>URUGUAY esq. ECUADOR</t>
  </si>
  <si>
    <t>RUTA 11 km. 90,400</t>
  </si>
  <si>
    <t>RUTA 5 km. 182</t>
  </si>
  <si>
    <t>PINAMAR</t>
  </si>
  <si>
    <t>COLON esq. YAMANDU</t>
  </si>
  <si>
    <t>Ruta 7 km 352.500</t>
  </si>
  <si>
    <t>FRAILE MUERTO</t>
  </si>
  <si>
    <t>ESPINILLO ENTRE BOYERO Y RAMBLA DEL BOSQUE</t>
  </si>
  <si>
    <t>ARAMINDA</t>
  </si>
  <si>
    <t>AVENIDA DOCTOR LUIS ALBERTO DE HERRERA esq. VALLADOLID</t>
  </si>
  <si>
    <t>CAMINO CARRETON a 3 kms de Ruta Nacional Nro. 3</t>
  </si>
  <si>
    <t>RUTA 1 VIEJA km. 32,000</t>
  </si>
  <si>
    <t>CUATRICICLO</t>
  </si>
  <si>
    <t>GENERAL MARTIN RODRIGUEZ esq. CAYAMBE</t>
  </si>
  <si>
    <t>RUTA 3 km. 264</t>
  </si>
  <si>
    <t>SANTIAGO SIERRA esq. CAPITAN BASILIO ARAUJO</t>
  </si>
  <si>
    <t>RUTA 22 km. 40</t>
  </si>
  <si>
    <t>RUTA 11 km. 158.800</t>
  </si>
  <si>
    <t>PAN DE AZUCAR</t>
  </si>
  <si>
    <t>Intersección RUTA 37 y RUTA INTERBALNEARIA</t>
  </si>
  <si>
    <t>Av. ROOSEVELT esq. MAURICIO LITMAN</t>
  </si>
  <si>
    <t>Av. DE LAS INSTRUCCIONES esq. C</t>
  </si>
  <si>
    <t>RUTA INTERBALNEARIA esq. MARQUEZ CASTRO</t>
  </si>
  <si>
    <t>RUTA INTERBALNEARIA esq. Km 83</t>
  </si>
  <si>
    <t>SOLIS</t>
  </si>
  <si>
    <t>RUTA 11 km. 162</t>
  </si>
  <si>
    <t>BOULEVAR ARTIGAS esq. AV SALTO</t>
  </si>
  <si>
    <t>JOSE BATLLE Y ORDOÑEZ esq. TOMAS BERRETA</t>
  </si>
  <si>
    <t>CERRITO esq. INDUSTRIAS</t>
  </si>
  <si>
    <t>RUTA 5 KM 10 esq. CAMINO MELILLA</t>
  </si>
  <si>
    <t xml:space="preserve">RUTA 2 km. 217 </t>
  </si>
  <si>
    <t>Ruta 1 km. 24</t>
  </si>
  <si>
    <t>RUTA INTERBALNEARIA esq. ACUÑA DE FIGUEROA</t>
  </si>
  <si>
    <t>nombreDeAtributo</t>
  </si>
  <si>
    <t>descripcion</t>
  </si>
  <si>
    <t>tipoDeDato</t>
  </si>
  <si>
    <t>Fecha y hora</t>
  </si>
  <si>
    <t>Fecha y hora en la que ocurrio el siniestro</t>
  </si>
  <si>
    <t>Timestamp</t>
  </si>
  <si>
    <t>Departamento donde ocurrio el siniestro de transito fatal</t>
  </si>
  <si>
    <t>String</t>
  </si>
  <si>
    <t>Localidad</t>
  </si>
  <si>
    <t>Ciudad, pueblo o zona urbanizada donde ocurrio el siniestro. N/C en caso de tratarse de sitios fuera de zonas pobladas</t>
  </si>
  <si>
    <t xml:space="preserve">Jurisdiccion </t>
  </si>
  <si>
    <t>Departamental: todas aquellas vias dentro de un departamento que no son rutas nacionales; Nacional: rutas nacionales.</t>
  </si>
  <si>
    <t>Tipo de Siniestro</t>
  </si>
  <si>
    <t>Clasificacion del siniestro</t>
  </si>
  <si>
    <t>Vehiculo</t>
  </si>
  <si>
    <t>Vehiculo en el que circulaba la persona fallecida</t>
  </si>
  <si>
    <t>Rol</t>
  </si>
  <si>
    <t>Rol en el transito que desempeñaba la persona cuando fallece</t>
  </si>
  <si>
    <t>Edad que tenia la persona fallecida al momento de ocurrido el siniestro</t>
  </si>
  <si>
    <t>Integer</t>
  </si>
  <si>
    <t>Sexo</t>
  </si>
  <si>
    <t>Sexo de la persona fallecida. Femenino (F), Masculino (M)</t>
  </si>
  <si>
    <t>Fallecido a los Dias</t>
  </si>
  <si>
    <t>Dias entre la ocurrencia del siniestro y el fallecimiento. 0 indica fallecido en el lugar, 1 indica que fallecio hasta un dia de ocurrido el Siniestro y asi sucesivamente.</t>
  </si>
  <si>
    <t>Otro vehiculo</t>
  </si>
  <si>
    <t>Otro vehiculo involucrado en el siniestro</t>
  </si>
  <si>
    <t>Lugar del Siniestro</t>
  </si>
  <si>
    <t>Direccion o proximidad al lugar donde ocurrio el siniestro</t>
  </si>
  <si>
    <t>Coordenada X del sitio donde ocurrio el siniestro, en sistema de referencia WGS84 / UTM Zona 21S</t>
  </si>
  <si>
    <t>Coordenada Y del sitio donde ocurrio el siniestro, en sistema de referencia WGS84 / UTM Zona 21S</t>
  </si>
  <si>
    <t>COLISIÓN ENTRE VEHÍCULOS</t>
  </si>
  <si>
    <t>ATROPELLO DE PEATÓN</t>
  </si>
  <si>
    <t>CAÍDA</t>
  </si>
  <si>
    <t>COLISIÓN CON OBSTÁCULO EN CALZADA</t>
  </si>
  <si>
    <t>2015-01-01 17:00:00</t>
  </si>
  <si>
    <t>2015-01-02 17:40:00</t>
  </si>
  <si>
    <t>2015-01-02 19:35:00</t>
  </si>
  <si>
    <t>2015-01-04 06:00:00</t>
  </si>
  <si>
    <t>2015-01-04 14:00:00</t>
  </si>
  <si>
    <t>2015-01-05 12:40:00</t>
  </si>
  <si>
    <t>2015-01-05 17:45:00</t>
  </si>
  <si>
    <t>2015-01-07 17:40:00</t>
  </si>
  <si>
    <t>2015-01-10 08:45:00</t>
  </si>
  <si>
    <t>2015-01-07 22:50:00</t>
  </si>
  <si>
    <t>2015-01-12 14:26:00</t>
  </si>
  <si>
    <t>2015-01-13 12:20:00</t>
  </si>
  <si>
    <t>2015-01-14 06:00:00</t>
  </si>
  <si>
    <t>2015-01-15 17:10:00</t>
  </si>
  <si>
    <t>2015-01-15 23:20:00</t>
  </si>
  <si>
    <t>2015-01-16 10:05:00</t>
  </si>
  <si>
    <t>2015-01-16 19:45:00</t>
  </si>
  <si>
    <t>2015-01-09 13:30:00</t>
  </si>
  <si>
    <t>2015-01-16 16:05:00</t>
  </si>
  <si>
    <t>2015-01-16 16:45:00</t>
  </si>
  <si>
    <t>2015-01-17 17:05:00</t>
  </si>
  <si>
    <t>2015-01-18 10:45:00</t>
  </si>
  <si>
    <t>2015-01-19 14:30:00</t>
  </si>
  <si>
    <t>2015-01-20 04:51:00</t>
  </si>
  <si>
    <t>2015-01-21 12:50:00</t>
  </si>
  <si>
    <t>2015-01-21 14:40:00</t>
  </si>
  <si>
    <t>2015-01-22 05:45:00</t>
  </si>
  <si>
    <t>2015-01-23 02:00:00</t>
  </si>
  <si>
    <t>2015-01-23 10:25:00</t>
  </si>
  <si>
    <t>2015-01-24 20:05:00</t>
  </si>
  <si>
    <t>2015-01-24 22:15:00</t>
  </si>
  <si>
    <t>2015-01-24 20:15:00</t>
  </si>
  <si>
    <t>2015-01-25 09:30:00</t>
  </si>
  <si>
    <t>2015-01-25 06:50:00</t>
  </si>
  <si>
    <t>2015-01-25 12:40:00</t>
  </si>
  <si>
    <t>2015-01-25 19:30:00</t>
  </si>
  <si>
    <t>2015-01-26 22:25:00</t>
  </si>
  <si>
    <t>2015-01-27 12:35:00</t>
  </si>
  <si>
    <t>2015-01-27 13:55:00</t>
  </si>
  <si>
    <t>2015-01-28 13:30:00</t>
  </si>
  <si>
    <t>2015-01-28 07:50:00</t>
  </si>
  <si>
    <t>2015-01-29 13:30:00</t>
  </si>
  <si>
    <t>2015-01-31 04:00:00</t>
  </si>
  <si>
    <t>2015-02-01 06:45:00</t>
  </si>
  <si>
    <t>2015-02-01 14:45:00</t>
  </si>
  <si>
    <t>2015-02-03 11:10:00</t>
  </si>
  <si>
    <t>2015-02-04 15:26:00</t>
  </si>
  <si>
    <t>2015-02-04 19:12:00</t>
  </si>
  <si>
    <t>2015-02-04 22:10:00</t>
  </si>
  <si>
    <t>2015-02-05 07:00:00</t>
  </si>
  <si>
    <t>2015-02-05 07:15:00</t>
  </si>
  <si>
    <t>2015-02-05 13:30:00</t>
  </si>
  <si>
    <t>2015-02-06 07:00:00</t>
  </si>
  <si>
    <t>2015-02-06 19:25:00</t>
  </si>
  <si>
    <t>2015-02-07 10:26:00</t>
  </si>
  <si>
    <t>2015-02-08 04:15:00</t>
  </si>
  <si>
    <t>2015-02-09 04:00:00</t>
  </si>
  <si>
    <t>2015-02-09 08:00:00</t>
  </si>
  <si>
    <t>2015-02-10 20:57:00</t>
  </si>
  <si>
    <t>2015-02-11 06:31:00</t>
  </si>
  <si>
    <t>2015-02-12 23:45:00</t>
  </si>
  <si>
    <t>2015-02-12 23:46:00</t>
  </si>
  <si>
    <t>2015-02-14 06:30:00</t>
  </si>
  <si>
    <t>2015-02-14 13:10:00</t>
  </si>
  <si>
    <t>2015-02-14 19:15:00</t>
  </si>
  <si>
    <t>2015-02-15 07:30:00</t>
  </si>
  <si>
    <t>2015-02-15 06:40:00</t>
  </si>
  <si>
    <t>2015-02-14 20:30:00</t>
  </si>
  <si>
    <t>2015-02-17 03:35:00</t>
  </si>
  <si>
    <t>2015-02-17 06:00:00</t>
  </si>
  <si>
    <t>2015-02-16 06:00:00</t>
  </si>
  <si>
    <t>2015-02-17 16:30:00</t>
  </si>
  <si>
    <t>2015-02-16 11:45:00</t>
  </si>
  <si>
    <t>2015-02-18 06:00:00</t>
  </si>
  <si>
    <t>2015-02-19 06:45:00</t>
  </si>
  <si>
    <t>2015-02-19 17:26:00</t>
  </si>
  <si>
    <t>2015-02-21 17:30:00</t>
  </si>
  <si>
    <t>2015-02-21 20:30:00</t>
  </si>
  <si>
    <t>2015-02-22 15:00:00</t>
  </si>
  <si>
    <t>2015-02-23 09:45:00</t>
  </si>
  <si>
    <t>2015-02-19 14:45:00</t>
  </si>
  <si>
    <t>2015-02-24 06:00:00</t>
  </si>
  <si>
    <t>2015-02-24 13:10:00</t>
  </si>
  <si>
    <t>2015-02-24 21:40:00</t>
  </si>
  <si>
    <t>2015-02-25 13:00:00</t>
  </si>
  <si>
    <t>2015-02-26 08:30:00</t>
  </si>
  <si>
    <t>2015-02-27 22:50:00</t>
  </si>
  <si>
    <t>2015-03-02 19:50:00</t>
  </si>
  <si>
    <t>2015-03-02 14:30:00</t>
  </si>
  <si>
    <t>2015-03-05 11:45:00</t>
  </si>
  <si>
    <t>2015-03-05 11:50:00</t>
  </si>
  <si>
    <t>2015-03-05 06:30:00</t>
  </si>
  <si>
    <t>2015-03-07 19:16:00</t>
  </si>
  <si>
    <t>2015-03-08 21:14:00</t>
  </si>
  <si>
    <t>2015-03-09 11:40:00</t>
  </si>
  <si>
    <t>2015-03-10 20:45:00</t>
  </si>
  <si>
    <t>2015-03-11 12:10:00</t>
  </si>
  <si>
    <t>2015-03-11 21:30:00</t>
  </si>
  <si>
    <t>2015-03-12 17:46:00</t>
  </si>
  <si>
    <t>2015-03-13 17:30:00</t>
  </si>
  <si>
    <t>2015-03-14 16:45:00</t>
  </si>
  <si>
    <t>2015-03-15 07:30:00</t>
  </si>
  <si>
    <t>2015-03-16 18:15:00</t>
  </si>
  <si>
    <t>2015-03-17 11:00:00</t>
  </si>
  <si>
    <t>2015-03-17 14:47:00</t>
  </si>
  <si>
    <t>2015-03-19 07:10:00</t>
  </si>
  <si>
    <t>2015-03-19 20:25:00</t>
  </si>
  <si>
    <t>2015-03-21 05:50:00</t>
  </si>
  <si>
    <t>2015-03-22 16:50:00</t>
  </si>
  <si>
    <t>2015-03-22 19:45:00</t>
  </si>
  <si>
    <t>2015-03-23 18:00:00</t>
  </si>
  <si>
    <t>2015-03-24 12:44:00</t>
  </si>
  <si>
    <t>2015-03-24 22:20:00</t>
  </si>
  <si>
    <t>2015-03-25 06:00:00</t>
  </si>
  <si>
    <t>2015-03-25 07:25:00</t>
  </si>
  <si>
    <t>2015-03-25 09:55:00</t>
  </si>
  <si>
    <t>2015-03-25 19:00:00</t>
  </si>
  <si>
    <t>2015-03-26 09:37:00</t>
  </si>
  <si>
    <t>2015-03-27 01:30:00</t>
  </si>
  <si>
    <t>2015-03-27 19:50:00</t>
  </si>
  <si>
    <t>2015-03-27 18:05:00</t>
  </si>
  <si>
    <t>2015-03-27 19:30:00</t>
  </si>
  <si>
    <t>2015-03-28 02:00:00</t>
  </si>
  <si>
    <t>2015-03-27 23:40:00</t>
  </si>
  <si>
    <t>2015-03-28 19:50:00</t>
  </si>
  <si>
    <t>2015-03-28 15:30:00</t>
  </si>
  <si>
    <t>2015-03-29 14:00:00</t>
  </si>
  <si>
    <t>2015-03-30 19:30:00</t>
  </si>
  <si>
    <t>2015-03-31 07:15:00</t>
  </si>
  <si>
    <t>2015-03-31 17:28:00</t>
  </si>
  <si>
    <t>2015-03-31 18:00:00</t>
  </si>
  <si>
    <t>2015-04-02 20:05:00</t>
  </si>
  <si>
    <t>2015-04-02 19:00:00</t>
  </si>
  <si>
    <t>2015-04-03 01:00:00</t>
  </si>
  <si>
    <t>2015-04-03 18:10:00</t>
  </si>
  <si>
    <t>2015-04-04 23:30:00</t>
  </si>
  <si>
    <t>2015-04-05 06:45:00</t>
  </si>
  <si>
    <t>2015-04-05 14:35:00</t>
  </si>
  <si>
    <t>2015-04-05 19:00:00</t>
  </si>
  <si>
    <t>2015-04-06 01:55:00</t>
  </si>
  <si>
    <t>2015-04-06 09:25:00</t>
  </si>
  <si>
    <t>2015-04-07 17:50:00</t>
  </si>
  <si>
    <t>2015-04-08 16:50:00</t>
  </si>
  <si>
    <t>2015-04-09 12:00:00</t>
  </si>
  <si>
    <t>2015-04-10 03:00:00</t>
  </si>
  <si>
    <t>2015-04-11 08:00:00</t>
  </si>
  <si>
    <t>2015-04-11 05:02:00</t>
  </si>
  <si>
    <t>2015-04-11 21:15:00</t>
  </si>
  <si>
    <t>2015-04-11 18:59:00</t>
  </si>
  <si>
    <t>2015-04-12 19:40:00</t>
  </si>
  <si>
    <t>2015-04-13 19:40:00</t>
  </si>
  <si>
    <t>2015-04-16 19:00:00</t>
  </si>
  <si>
    <t>2015-04-17 12:30:00</t>
  </si>
  <si>
    <t>2015-04-17 12:50:00</t>
  </si>
  <si>
    <t>2015-04-18 05:40:00</t>
  </si>
  <si>
    <t>2015-04-18 12:50:00</t>
  </si>
  <si>
    <t>2015-04-18 00:00:00</t>
  </si>
  <si>
    <t>2015-04-21 08:30:00</t>
  </si>
  <si>
    <t>2015-04-21 16:45:00</t>
  </si>
  <si>
    <t>2015-04-22 05:30:00</t>
  </si>
  <si>
    <t>2015-04-22 16:30:00</t>
  </si>
  <si>
    <t>2015-04-24 14:05:00</t>
  </si>
  <si>
    <t>2015-04-25 17:15:00</t>
  </si>
  <si>
    <t>2015-04-25 19:00:00</t>
  </si>
  <si>
    <t>2015-04-25 19:05:00</t>
  </si>
  <si>
    <t>2015-04-27 15:10:00</t>
  </si>
  <si>
    <t>2015-04-27 21:00:00</t>
  </si>
  <si>
    <t>2015-04-27 22:10:00</t>
  </si>
  <si>
    <t>2015-04-28 22:35:00</t>
  </si>
  <si>
    <t>2015-04-29 09:19:00</t>
  </si>
  <si>
    <t>2015-04-30 21:41:00</t>
  </si>
  <si>
    <t>2015-05-02 00:55:00</t>
  </si>
  <si>
    <t>2015-05-03 09:10:00</t>
  </si>
  <si>
    <t>2015-05-03 11:40:00</t>
  </si>
  <si>
    <t>2015-05-05 22:03:00</t>
  </si>
  <si>
    <t>2015-05-06 08:22:00</t>
  </si>
  <si>
    <t>2015-05-08 19:00:00</t>
  </si>
  <si>
    <t>2015-05-09 05:35:00</t>
  </si>
  <si>
    <t>2015-05-09 05:50:00</t>
  </si>
  <si>
    <t>2015-05-10 05:45:00</t>
  </si>
  <si>
    <t>2015-05-10 21:00:00</t>
  </si>
  <si>
    <t>2015-05-10 13:50:00</t>
  </si>
  <si>
    <t>2015-05-11 18:30:00</t>
  </si>
  <si>
    <t>2015-05-08 15:08:00</t>
  </si>
  <si>
    <t>2015-05-15 16:30:00</t>
  </si>
  <si>
    <t>2015-05-16 13:30:00</t>
  </si>
  <si>
    <t>2015-05-16 17:32:00</t>
  </si>
  <si>
    <t>2015-05-16 14:10:00</t>
  </si>
  <si>
    <t>2015-05-17 00:00:00</t>
  </si>
  <si>
    <t>2015-05-16 20:40:00</t>
  </si>
  <si>
    <t>2015-05-16 20:30:00</t>
  </si>
  <si>
    <t>2015-05-17 05:30:00</t>
  </si>
  <si>
    <t>2015-05-17 08:00:00</t>
  </si>
  <si>
    <t>2015-05-18 18:19:00</t>
  </si>
  <si>
    <t>2015-05-22 16:00:00</t>
  </si>
  <si>
    <t>2015-05-22 12:10:00</t>
  </si>
  <si>
    <t>2015-05-24 17:15:00</t>
  </si>
  <si>
    <t>2015-05-25 18:15:00</t>
  </si>
  <si>
    <t>2015-05-30 12:31:00</t>
  </si>
  <si>
    <t>2015-05-30 10:24:00</t>
  </si>
  <si>
    <t>2015-05-30 16:00:00</t>
  </si>
  <si>
    <t>2015-05-31 20:00:00</t>
  </si>
  <si>
    <t>2015-06-01 05:45:00</t>
  </si>
  <si>
    <t>2015-06-01 19:05:00</t>
  </si>
  <si>
    <t>2015-06-02 14:55:00</t>
  </si>
  <si>
    <t>2015-06-02 20:35:00</t>
  </si>
  <si>
    <t>2015-06-03 13:30:00</t>
  </si>
  <si>
    <t>2015-06-04 19:00:00</t>
  </si>
  <si>
    <t>2015-06-05 18:30:00</t>
  </si>
  <si>
    <t>2015-06-06 08:30:00</t>
  </si>
  <si>
    <t>2015-06-07 00:15:00</t>
  </si>
  <si>
    <t>2015-06-07 08:00:00</t>
  </si>
  <si>
    <t>2015-06-08 11:35:00</t>
  </si>
  <si>
    <t>2015-06-08 18:00:00</t>
  </si>
  <si>
    <t>2015-06-08 15:00:00</t>
  </si>
  <si>
    <t>2015-06-09 01:15:00</t>
  </si>
  <si>
    <t>2015-06-09 07:15:00</t>
  </si>
  <si>
    <t>2015-06-09 14:30:00</t>
  </si>
  <si>
    <t>2015-06-10 06:20:00</t>
  </si>
  <si>
    <t>2015-06-10 16:50:00</t>
  </si>
  <si>
    <t>2015-06-10 17:40:00</t>
  </si>
  <si>
    <t>2015-06-12 05:45:00</t>
  </si>
  <si>
    <t>2015-06-12 11:20:00</t>
  </si>
  <si>
    <t>2015-06-14 02:15:00</t>
  </si>
  <si>
    <t>2015-06-13 20:10:00</t>
  </si>
  <si>
    <t>2015-06-13 22:30:00</t>
  </si>
  <si>
    <t>2015-06-14 07:25:00</t>
  </si>
  <si>
    <t>2015-06-14 15:35:00</t>
  </si>
  <si>
    <t>2015-06-14 19:00:00</t>
  </si>
  <si>
    <t>2015-06-15 05:45:00</t>
  </si>
  <si>
    <t>2015-06-15 07:25:00</t>
  </si>
  <si>
    <t>2015-06-16 15:12:00</t>
  </si>
  <si>
    <t>2015-06-17 04:50:00</t>
  </si>
  <si>
    <t>2015-06-17 18:25:00</t>
  </si>
  <si>
    <t>2015-06-18 00:00:00</t>
  </si>
  <si>
    <t>2015-06-18 22:05:00</t>
  </si>
  <si>
    <t>2015-06-20 16:00:00</t>
  </si>
  <si>
    <t>2015-06-21 00:15:00</t>
  </si>
  <si>
    <t>2015-06-22 22:45:00</t>
  </si>
  <si>
    <t>2015-06-23 11:00:00</t>
  </si>
  <si>
    <t>2015-06-23 20:00:00</t>
  </si>
  <si>
    <t>2015-06-23 22:00:00</t>
  </si>
  <si>
    <t>2015-06-24 08:30:00</t>
  </si>
  <si>
    <t>2015-06-24 13:30:00</t>
  </si>
  <si>
    <t>2015-06-24 18:04:00</t>
  </si>
  <si>
    <t>2015-06-25 00:30:00</t>
  </si>
  <si>
    <t>2015-06-26 11:00:00</t>
  </si>
  <si>
    <t>2015-06-26 18:00:00</t>
  </si>
  <si>
    <t>2015-06-28 06:45:00</t>
  </si>
  <si>
    <t>2015-06-27 22:10:00</t>
  </si>
  <si>
    <t>2015-06-28 19:05:00</t>
  </si>
  <si>
    <t>2015-06-30 09:50:00</t>
  </si>
  <si>
    <t>2015-07-01 10:05:00</t>
  </si>
  <si>
    <t>2015-07-02 16:30:00</t>
  </si>
  <si>
    <t>2015-07-03 11:00:00</t>
  </si>
  <si>
    <t>2015-07-05 10:27:00</t>
  </si>
  <si>
    <t>2015-07-05 18:15:00</t>
  </si>
  <si>
    <t>2015-07-06 15:30:00</t>
  </si>
  <si>
    <t>2015-07-06 19:50:00</t>
  </si>
  <si>
    <t>2015-07-07 11:30:00</t>
  </si>
  <si>
    <t>2015-07-10 07:38:00</t>
  </si>
  <si>
    <t>2015-07-10 18:29:00</t>
  </si>
  <si>
    <t>2015-07-11 18:30:00</t>
  </si>
  <si>
    <t>2015-07-12 05:30:00</t>
  </si>
  <si>
    <t>2015-07-16 23:30:00</t>
  </si>
  <si>
    <t>2015-07-17 08:35:00</t>
  </si>
  <si>
    <t>2015-07-17 12:20:00</t>
  </si>
  <si>
    <t>2015-07-17 16:56:00</t>
  </si>
  <si>
    <t>2015-07-18 16:30:00</t>
  </si>
  <si>
    <t>2015-07-18 18:00:00</t>
  </si>
  <si>
    <t>2015-07-19 18:15:00</t>
  </si>
  <si>
    <t>2015-07-20 19:15:00</t>
  </si>
  <si>
    <t>2015-07-21 13:17:00</t>
  </si>
  <si>
    <t>2015-07-22 06:50:00</t>
  </si>
  <si>
    <t>2015-07-24 00:10:00</t>
  </si>
  <si>
    <t>2015-07-25 04:05:00</t>
  </si>
  <si>
    <t>2015-07-25 06:44:00</t>
  </si>
  <si>
    <t>2015-07-25 12:00:00</t>
  </si>
  <si>
    <t>2015-07-26 06:30:00</t>
  </si>
  <si>
    <t>2015-07-25 18:35:00</t>
  </si>
  <si>
    <t>2015-07-26 17:00:00</t>
  </si>
  <si>
    <t>2015-07-26 20:00:00</t>
  </si>
  <si>
    <t>2015-07-26 16:15:00</t>
  </si>
  <si>
    <t>2015-07-27 12:00:00</t>
  </si>
  <si>
    <t>2015-07-27 19:00:00</t>
  </si>
  <si>
    <t>2015-07-28 16:18:00</t>
  </si>
  <si>
    <t>2015-07-29 14:24:00</t>
  </si>
  <si>
    <t>2015-07-30 18:55:00</t>
  </si>
  <si>
    <t>2015-07-30 14:34:00</t>
  </si>
  <si>
    <t>2015-08-01 17:35:00</t>
  </si>
  <si>
    <t>2015-08-01 20:00:00</t>
  </si>
  <si>
    <t>2015-08-02 07:50:00</t>
  </si>
  <si>
    <t>2015-08-02 23:30:00</t>
  </si>
  <si>
    <t>2015-08-03 05:10:00</t>
  </si>
  <si>
    <t>2015-08-04 17:45:00</t>
  </si>
  <si>
    <t>2015-08-04 22:00:00</t>
  </si>
  <si>
    <t>2015-08-05 05:30:00</t>
  </si>
  <si>
    <t>2015-08-05 14:46:00</t>
  </si>
  <si>
    <t>2015-08-05 14:40:00</t>
  </si>
  <si>
    <t>2015-08-08 16:00:00</t>
  </si>
  <si>
    <t>2015-08-09 07:10:00</t>
  </si>
  <si>
    <t>2015-08-09 08:00:00</t>
  </si>
  <si>
    <t>2015-08-14 00:05:00</t>
  </si>
  <si>
    <t>2015-08-15 23:20:00</t>
  </si>
  <si>
    <t>2015-08-15 20:23:00</t>
  </si>
  <si>
    <t>2015-08-18 08:00:00</t>
  </si>
  <si>
    <t>2015-08-18 14:45:00</t>
  </si>
  <si>
    <t>2015-08-20 21:45:00</t>
  </si>
  <si>
    <t>2015-08-21 17:55:00</t>
  </si>
  <si>
    <t>2015-08-22 10:00:00</t>
  </si>
  <si>
    <t>2015-08-22 13:26:00</t>
  </si>
  <si>
    <t>2015-08-23 06:15:00</t>
  </si>
  <si>
    <t>2015-08-21 16:40:00</t>
  </si>
  <si>
    <t>2015-08-24 19:34:00</t>
  </si>
  <si>
    <t>2015-08-24 17:10:00</t>
  </si>
  <si>
    <t>2015-08-24 18:05:00</t>
  </si>
  <si>
    <t>2015-08-25 08:31:00</t>
  </si>
  <si>
    <t>2015-08-28 23:10:00</t>
  </si>
  <si>
    <t>2015-08-29 23:30:00</t>
  </si>
  <si>
    <t>2015-08-30 17:10:00</t>
  </si>
  <si>
    <t>2015-08-30 15:50:00</t>
  </si>
  <si>
    <t>2015-08-30 19:50:00</t>
  </si>
  <si>
    <t>2015-08-31 11:40:00</t>
  </si>
  <si>
    <t>2015-09-02 13:30:00</t>
  </si>
  <si>
    <t>2015-09-02 14:30:00</t>
  </si>
  <si>
    <t>2015-09-03 11:10:00</t>
  </si>
  <si>
    <t>2015-09-03 17:20:00</t>
  </si>
  <si>
    <t>2015-09-03 20:40:00</t>
  </si>
  <si>
    <t>2015-09-05 03:00:00</t>
  </si>
  <si>
    <t>2015-09-05 00:00:00</t>
  </si>
  <si>
    <t>2015-09-05 16:15:00</t>
  </si>
  <si>
    <t>2015-09-05 21:15:00</t>
  </si>
  <si>
    <t>2015-09-07 17:20:00</t>
  </si>
  <si>
    <t>2015-09-07 18:10:00</t>
  </si>
  <si>
    <t>2015-09-08 11:00:00</t>
  </si>
  <si>
    <t>2015-09-08 16:00:00</t>
  </si>
  <si>
    <t>2015-09-09 21:24:00</t>
  </si>
  <si>
    <t>2015-09-10 00:30:00</t>
  </si>
  <si>
    <t>2015-09-11 10:15:00</t>
  </si>
  <si>
    <t>2015-09-11 16:00:00</t>
  </si>
  <si>
    <t>2015-09-12 16:45:00</t>
  </si>
  <si>
    <t>2015-09-13 09:45:00</t>
  </si>
  <si>
    <t>2015-09-15 12:30:00</t>
  </si>
  <si>
    <t>2015-09-15 15:45:00</t>
  </si>
  <si>
    <t>2015-09-16 00:25:00</t>
  </si>
  <si>
    <t>2015-09-17 15:05:00</t>
  </si>
  <si>
    <t>2015-09-18 17:55:00</t>
  </si>
  <si>
    <t>2015-09-18 20:00:00</t>
  </si>
  <si>
    <t>2015-09-19 06:15:00</t>
  </si>
  <si>
    <t>2015-09-19 05:55:00</t>
  </si>
  <si>
    <t>2015-09-20 02:40:00</t>
  </si>
  <si>
    <t>2015-09-20 01:25:00</t>
  </si>
  <si>
    <t>2015-09-20 21:45:00</t>
  </si>
  <si>
    <t>2015-09-21 20:05:00</t>
  </si>
  <si>
    <t>2015-09-22 00:02:00</t>
  </si>
  <si>
    <t>2015-09-22 12:50:00</t>
  </si>
  <si>
    <t>2015-09-22 06:20:00</t>
  </si>
  <si>
    <t>2015-09-23 22:10:00</t>
  </si>
  <si>
    <t>2015-09-26 13:10:00</t>
  </si>
  <si>
    <t>2015-09-26 18:20:00</t>
  </si>
  <si>
    <t>2015-09-27 14:10:00</t>
  </si>
  <si>
    <t>2015-09-27 13:30:00</t>
  </si>
  <si>
    <t>2015-09-30 18:15:00</t>
  </si>
  <si>
    <t>2015-09-30 17:50:00</t>
  </si>
  <si>
    <t>2015-10-03 01:58:00</t>
  </si>
  <si>
    <t>2015-09-30 10:30:00</t>
  </si>
  <si>
    <t>2015-10-03 21:00:00</t>
  </si>
  <si>
    <t>2015-10-05 19:50:00</t>
  </si>
  <si>
    <t>2015-10-07 15:15:00</t>
  </si>
  <si>
    <t>2015-10-08 07:41:00</t>
  </si>
  <si>
    <t>2015-10-08 15:20:00</t>
  </si>
  <si>
    <t>2015-10-09 10:45:00</t>
  </si>
  <si>
    <t>2015-10-09 16:15:00</t>
  </si>
  <si>
    <t>2015-10-10 02:30:00</t>
  </si>
  <si>
    <t>2015-10-10 21:25:00</t>
  </si>
  <si>
    <t>2015-10-11 01:15:00</t>
  </si>
  <si>
    <t>2015-10-11 03:15:00</t>
  </si>
  <si>
    <t>2015-10-10 21:40:00</t>
  </si>
  <si>
    <t>2015-10-11 12:15:00</t>
  </si>
  <si>
    <t>2015-10-13 16:05:00</t>
  </si>
  <si>
    <t>2015-10-15 16:00:00</t>
  </si>
  <si>
    <t>2015-10-15 19:50:00</t>
  </si>
  <si>
    <t>2015-10-16 18:45:00</t>
  </si>
  <si>
    <t>2015-10-17 14:00:00</t>
  </si>
  <si>
    <t>2015-10-17 15:53:00</t>
  </si>
  <si>
    <t>2015-10-18 14:02:00</t>
  </si>
  <si>
    <t>2015-10-19 09:00:00</t>
  </si>
  <si>
    <t>2015-10-20 20:15:00</t>
  </si>
  <si>
    <t>2015-10-21 14:00:00</t>
  </si>
  <si>
    <t>2015-10-21 15:00:00</t>
  </si>
  <si>
    <t>2015-10-23 13:30:00</t>
  </si>
  <si>
    <t>2015-10-20 21:25:00</t>
  </si>
  <si>
    <t>2015-10-24 14:10:00</t>
  </si>
  <si>
    <t>2015-10-24 21:00:00</t>
  </si>
  <si>
    <t>2015-10-27 12:34:00</t>
  </si>
  <si>
    <t>2015-10-28 07:15:00</t>
  </si>
  <si>
    <t>2015-10-29 20:05:00</t>
  </si>
  <si>
    <t>2015-10-30 06:45:00</t>
  </si>
  <si>
    <t>2015-10-30 07:30:00</t>
  </si>
  <si>
    <t>2015-10-30 19:45:00</t>
  </si>
  <si>
    <t>2015-10-31 20:00:00</t>
  </si>
  <si>
    <t>2015-11-01 00:20:00</t>
  </si>
  <si>
    <t>2015-11-02 15:30:00</t>
  </si>
  <si>
    <t>2015-11-03 05:25:00</t>
  </si>
  <si>
    <t>2015-11-04 12:55:00</t>
  </si>
  <si>
    <t>2015-11-05 11:00:00</t>
  </si>
  <si>
    <t>2015-11-06 22:15:00</t>
  </si>
  <si>
    <t>2015-11-07 16:55:00</t>
  </si>
  <si>
    <t>2015-11-07 16:50:00</t>
  </si>
  <si>
    <t>2015-11-08 13:55:00</t>
  </si>
  <si>
    <t>2015-11-08 21:00:00</t>
  </si>
  <si>
    <t>2015-11-09 00:20:00</t>
  </si>
  <si>
    <t>2015-11-09 03:30:00</t>
  </si>
  <si>
    <t>2015-11-06 17:55:00</t>
  </si>
  <si>
    <t>2015-11-12 15:20:00</t>
  </si>
  <si>
    <t>2015-11-12 22:15:00</t>
  </si>
  <si>
    <t>2015-11-14 22:30:00</t>
  </si>
  <si>
    <t>2015-11-15 07:15:00</t>
  </si>
  <si>
    <t>2015-11-15 02:50:00</t>
  </si>
  <si>
    <t>2015-11-15 17:10:00</t>
  </si>
  <si>
    <t>2015-11-12 09:20:00</t>
  </si>
  <si>
    <t>2015-11-16 13:00:00</t>
  </si>
  <si>
    <t>2015-11-16 12:00:00</t>
  </si>
  <si>
    <t>2015-11-16 22:10:00</t>
  </si>
  <si>
    <t>2015-11-17 11:10:00</t>
  </si>
  <si>
    <t>2015-11-19 06:00:00</t>
  </si>
  <si>
    <t>2015-11-19 16:00:00</t>
  </si>
  <si>
    <t>2015-11-20 16:20:00</t>
  </si>
  <si>
    <t>2015-11-20 17:45:00</t>
  </si>
  <si>
    <t>2015-11-20 19:40:00</t>
  </si>
  <si>
    <t>2015-11-23 19:50:00</t>
  </si>
  <si>
    <t>2015-11-24 04:05:00</t>
  </si>
  <si>
    <t>2015-11-25 10:35:00</t>
  </si>
  <si>
    <t>2015-11-26 20:30:00</t>
  </si>
  <si>
    <t>2015-11-26 09:35:00</t>
  </si>
  <si>
    <t>2015-11-27 11:30:00</t>
  </si>
  <si>
    <t>2015-11-27 18:10:00</t>
  </si>
  <si>
    <t>2015-11-27 18:25:00</t>
  </si>
  <si>
    <t>2015-11-27 17:20:00</t>
  </si>
  <si>
    <t>2015-11-28 17:15:00</t>
  </si>
  <si>
    <t>2015-11-30 19:50:00</t>
  </si>
  <si>
    <t>2015-12-01 20:46:00</t>
  </si>
  <si>
    <t>2015-12-02 10:50:00</t>
  </si>
  <si>
    <t>2015-12-03 23:45:00</t>
  </si>
  <si>
    <t>2015-12-04 17:32:00</t>
  </si>
  <si>
    <t>2015-12-05 21:30:00</t>
  </si>
  <si>
    <t>2015-12-06 22:00:00</t>
  </si>
  <si>
    <t>2015-12-07 13:20:00</t>
  </si>
  <si>
    <t>2015-12-08 08:00:00</t>
  </si>
  <si>
    <t>2015-12-08 23:10:00</t>
  </si>
  <si>
    <t>2015-12-09 19:31:00</t>
  </si>
  <si>
    <t>2015-12-11 20:30:00</t>
  </si>
  <si>
    <t>2015-12-11 21:45:00</t>
  </si>
  <si>
    <t>2015-12-13 22:10:00</t>
  </si>
  <si>
    <t>2015-12-16 01:05:00</t>
  </si>
  <si>
    <t>2015-12-16 19:46:00</t>
  </si>
  <si>
    <t>2015-12-18 04:50:00</t>
  </si>
  <si>
    <t>2015-12-18 08:30:00</t>
  </si>
  <si>
    <t>2015-12-18 11:45:00</t>
  </si>
  <si>
    <t>2015-12-19 00:40:00</t>
  </si>
  <si>
    <t>2015-12-19 06:45:00</t>
  </si>
  <si>
    <t>2015-12-19 17:40:00</t>
  </si>
  <si>
    <t>2015-12-19 22:20:00</t>
  </si>
  <si>
    <t>2015-12-20 03:45:00</t>
  </si>
  <si>
    <t>2015-12-20 06:39:00</t>
  </si>
  <si>
    <t>2015-12-20 06:25:00</t>
  </si>
  <si>
    <t>2015-12-21 07:45:00</t>
  </si>
  <si>
    <t>2015-12-20 23:00:00</t>
  </si>
  <si>
    <t>2015-12-21 11:25:00</t>
  </si>
  <si>
    <t>2015-12-22 18:25:00</t>
  </si>
  <si>
    <t>2015-12-23 00:20:00</t>
  </si>
  <si>
    <t>2015-12-23 00:00:00</t>
  </si>
  <si>
    <t>2015-12-23 17:10:00</t>
  </si>
  <si>
    <t>2015-12-23 18:26:00</t>
  </si>
  <si>
    <t>2015-12-24 23:12:00</t>
  </si>
  <si>
    <t>2015-12-25 09:15:00</t>
  </si>
  <si>
    <t>2015-12-25 13:15:00</t>
  </si>
  <si>
    <t>2015-12-25 16:08:00</t>
  </si>
  <si>
    <t>2015-12-26 04:44:00</t>
  </si>
  <si>
    <t>2015-12-26 21:50:00</t>
  </si>
  <si>
    <t>2015-12-29 18:05:00</t>
  </si>
  <si>
    <t>2015-12-31 21:50:00</t>
  </si>
  <si>
    <t>Numeric</t>
  </si>
  <si>
    <t>recursoRelacionado</t>
  </si>
  <si>
    <t>informacionAdicional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</si>
</sst>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%"/>
    <numFmt numFmtId="166" formatCode="#,###;\-#,###"/>
    <numFmt numFmtId="167" formatCode="0.0"/>
    <numFmt numFmtId="168" formatCode="#,###.0;\-#,###.0"/>
    <numFmt numFmtId="169" formatCode="_ * #,##0.00_ ;_ * \-#,##0.00_ ;_ * \-??_ ;_ @_ "/>
  </numFmts>
  <fonts count="8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1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Mangal"/>
      <family val="2"/>
    </font>
    <font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367">
    <xf numFmtId="0" fontId="0" fillId="0" borderId="0"/>
    <xf numFmtId="0" fontId="19" fillId="0" borderId="0" applyFill="0" applyBorder="0"/>
    <xf numFmtId="0" fontId="21" fillId="0" borderId="0"/>
    <xf numFmtId="0" fontId="18" fillId="0" borderId="0"/>
    <xf numFmtId="0" fontId="36" fillId="0" borderId="0"/>
    <xf numFmtId="0" fontId="34" fillId="0" borderId="0"/>
    <xf numFmtId="0" fontId="37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9" fontId="18" fillId="0" borderId="0" applyFill="0" applyBorder="0" applyAlignment="0" applyProtection="0"/>
    <xf numFmtId="9" fontId="21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9" fillId="0" borderId="0"/>
    <xf numFmtId="0" fontId="18" fillId="0" borderId="0"/>
    <xf numFmtId="164" fontId="18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7" fillId="0" borderId="0"/>
    <xf numFmtId="0" fontId="18" fillId="0" borderId="0"/>
    <xf numFmtId="164" fontId="18" fillId="0" borderId="0" applyFill="0" applyBorder="0" applyAlignment="0" applyProtection="0"/>
    <xf numFmtId="9" fontId="18" fillId="0" borderId="0" applyFill="0" applyBorder="0" applyAlignment="0" applyProtection="0"/>
    <xf numFmtId="0" fontId="41" fillId="0" borderId="0"/>
    <xf numFmtId="0" fontId="42" fillId="0" borderId="0"/>
    <xf numFmtId="0" fontId="18" fillId="0" borderId="0"/>
    <xf numFmtId="164" fontId="18" fillId="0" borderId="0" applyFill="0" applyBorder="0" applyAlignment="0" applyProtection="0"/>
    <xf numFmtId="9" fontId="18" fillId="0" borderId="0" applyFill="0" applyBorder="0" applyAlignment="0" applyProtection="0"/>
    <xf numFmtId="0" fontId="33" fillId="0" borderId="0"/>
    <xf numFmtId="0" fontId="16" fillId="0" borderId="0"/>
    <xf numFmtId="0" fontId="33" fillId="0" borderId="0"/>
    <xf numFmtId="0" fontId="18" fillId="0" borderId="0"/>
    <xf numFmtId="164" fontId="18" fillId="0" borderId="0" applyFill="0" applyBorder="0" applyAlignment="0" applyProtection="0"/>
    <xf numFmtId="9" fontId="18" fillId="0" borderId="0" applyFill="0" applyBorder="0" applyAlignment="0" applyProtection="0"/>
    <xf numFmtId="0" fontId="15" fillId="0" borderId="0"/>
    <xf numFmtId="0" fontId="15" fillId="0" borderId="0"/>
    <xf numFmtId="0" fontId="44" fillId="0" borderId="0"/>
    <xf numFmtId="9" fontId="44" fillId="0" borderId="0" applyFont="0" applyFill="0" applyBorder="0" applyAlignment="0" applyProtection="0"/>
    <xf numFmtId="0" fontId="18" fillId="0" borderId="0"/>
    <xf numFmtId="164" fontId="18" fillId="0" borderId="0" applyFill="0" applyBorder="0" applyAlignment="0" applyProtection="0"/>
    <xf numFmtId="9" fontId="18" fillId="0" borderId="0" applyFill="0" applyBorder="0" applyAlignment="0" applyProtection="0"/>
    <xf numFmtId="0" fontId="14" fillId="0" borderId="0"/>
    <xf numFmtId="0" fontId="33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9" fontId="18" fillId="0" borderId="0" applyFont="0" applyFill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2" borderId="0" applyNumberFormat="0" applyBorder="0" applyAlignment="0" applyProtection="0"/>
    <xf numFmtId="0" fontId="34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8" borderId="0" applyNumberFormat="0" applyBorder="0" applyAlignment="0" applyProtection="0"/>
    <xf numFmtId="0" fontId="48" fillId="20" borderId="24" applyNumberFormat="0" applyAlignment="0" applyProtection="0"/>
    <xf numFmtId="0" fontId="49" fillId="21" borderId="25" applyNumberFormat="0" applyAlignment="0" applyProtection="0"/>
    <xf numFmtId="0" fontId="50" fillId="0" borderId="26" applyNumberFormat="0" applyFill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25" borderId="0" applyNumberFormat="0" applyBorder="0" applyAlignment="0" applyProtection="0"/>
    <xf numFmtId="0" fontId="52" fillId="11" borderId="24" applyNumberFormat="0" applyAlignment="0" applyProtection="0"/>
    <xf numFmtId="0" fontId="53" fillId="7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27" applyNumberFormat="0" applyFont="0" applyAlignment="0" applyProtection="0"/>
    <xf numFmtId="0" fontId="56" fillId="20" borderId="2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29" applyNumberFormat="0" applyFill="0" applyAlignment="0" applyProtection="0"/>
    <xf numFmtId="0" fontId="61" fillId="0" borderId="30" applyNumberFormat="0" applyFill="0" applyAlignment="0" applyProtection="0"/>
    <xf numFmtId="0" fontId="51" fillId="0" borderId="31" applyNumberFormat="0" applyFill="0" applyAlignment="0" applyProtection="0"/>
    <xf numFmtId="0" fontId="62" fillId="0" borderId="32" applyNumberFormat="0" applyFill="0" applyAlignment="0" applyProtection="0"/>
    <xf numFmtId="0" fontId="18" fillId="0" borderId="0"/>
    <xf numFmtId="164" fontId="18" fillId="0" borderId="0" applyFill="0" applyBorder="0" applyAlignment="0" applyProtection="0"/>
    <xf numFmtId="9" fontId="18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44" fillId="0" borderId="0" applyFont="0" applyFill="0" applyBorder="0" applyAlignment="0" applyProtection="0"/>
    <xf numFmtId="0" fontId="12" fillId="0" borderId="0"/>
    <xf numFmtId="0" fontId="18" fillId="0" borderId="0"/>
    <xf numFmtId="164" fontId="18" fillId="0" borderId="0" applyFill="0" applyBorder="0" applyAlignment="0" applyProtection="0"/>
    <xf numFmtId="9" fontId="18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4" fillId="0" borderId="0"/>
    <xf numFmtId="0" fontId="65" fillId="0" borderId="0"/>
    <xf numFmtId="0" fontId="66" fillId="0" borderId="0"/>
    <xf numFmtId="0" fontId="67" fillId="0" borderId="0"/>
    <xf numFmtId="0" fontId="68" fillId="0" borderId="0"/>
    <xf numFmtId="0" fontId="69" fillId="0" borderId="0"/>
    <xf numFmtId="0" fontId="7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0" fontId="33" fillId="0" borderId="0"/>
    <xf numFmtId="0" fontId="7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1" fillId="0" borderId="0"/>
    <xf numFmtId="0" fontId="18" fillId="0" borderId="0"/>
    <xf numFmtId="164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1" fillId="0" borderId="0"/>
    <xf numFmtId="0" fontId="72" fillId="0" borderId="0"/>
    <xf numFmtId="9" fontId="72" fillId="0" borderId="0" applyFont="0" applyFill="0" applyBorder="0" applyAlignment="0" applyProtection="0"/>
    <xf numFmtId="0" fontId="72" fillId="0" borderId="0"/>
    <xf numFmtId="0" fontId="7" fillId="0" borderId="0"/>
    <xf numFmtId="9" fontId="72" fillId="0" borderId="0" applyFill="0" applyBorder="0" applyAlignment="0" applyProtection="0"/>
    <xf numFmtId="9" fontId="7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2" borderId="0" applyNumberFormat="0" applyBorder="0" applyAlignment="0" applyProtection="0"/>
    <xf numFmtId="0" fontId="34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25" borderId="0" applyNumberFormat="0" applyBorder="0" applyAlignment="0" applyProtection="0"/>
    <xf numFmtId="0" fontId="53" fillId="7" borderId="0" applyNumberFormat="0" applyBorder="0" applyAlignment="0" applyProtection="0"/>
    <xf numFmtId="0" fontId="48" fillId="20" borderId="24" applyNumberFormat="0" applyAlignment="0" applyProtection="0"/>
    <xf numFmtId="0" fontId="49" fillId="21" borderId="25" applyNumberFormat="0" applyAlignment="0" applyProtection="0"/>
    <xf numFmtId="0" fontId="58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60" fillId="0" borderId="29" applyNumberFormat="0" applyFill="0" applyAlignment="0" applyProtection="0"/>
    <xf numFmtId="0" fontId="61" fillId="0" borderId="30" applyNumberFormat="0" applyFill="0" applyAlignment="0" applyProtection="0"/>
    <xf numFmtId="0" fontId="51" fillId="0" borderId="31" applyNumberFormat="0" applyFill="0" applyAlignment="0" applyProtection="0"/>
    <xf numFmtId="0" fontId="51" fillId="0" borderId="0" applyNumberFormat="0" applyFill="0" applyBorder="0" applyAlignment="0" applyProtection="0"/>
    <xf numFmtId="0" fontId="52" fillId="11" borderId="24" applyNumberFormat="0" applyAlignment="0" applyProtection="0"/>
    <xf numFmtId="0" fontId="50" fillId="0" borderId="26" applyNumberFormat="0" applyFill="0" applyAlignment="0" applyProtection="0"/>
    <xf numFmtId="164" fontId="18" fillId="0" borderId="0" applyFont="0" applyFill="0" applyBorder="0" applyAlignment="0" applyProtection="0"/>
    <xf numFmtId="0" fontId="34" fillId="0" borderId="0"/>
    <xf numFmtId="0" fontId="34" fillId="27" borderId="27" applyNumberFormat="0" applyFont="0" applyAlignment="0" applyProtection="0"/>
    <xf numFmtId="0" fontId="56" fillId="20" borderId="28" applyNumberFormat="0" applyAlignment="0" applyProtection="0"/>
    <xf numFmtId="0" fontId="5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3" fillId="0" borderId="0"/>
    <xf numFmtId="0" fontId="7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4" fillId="0" borderId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9" fontId="75" fillId="0" borderId="0" applyFont="0" applyFill="0" applyBorder="0" applyAlignment="0" applyProtection="0"/>
    <xf numFmtId="0" fontId="76" fillId="0" borderId="0"/>
    <xf numFmtId="0" fontId="77" fillId="0" borderId="0"/>
    <xf numFmtId="0" fontId="3" fillId="0" borderId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1" borderId="0" applyNumberFormat="0" applyBorder="0" applyAlignment="0" applyProtection="0"/>
    <xf numFmtId="0" fontId="34" fillId="34" borderId="0" applyNumberFormat="0" applyBorder="0" applyAlignment="0" applyProtection="0"/>
    <xf numFmtId="0" fontId="34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5" borderId="0" applyNumberFormat="0" applyBorder="0" applyAlignment="0" applyProtection="0"/>
    <xf numFmtId="0" fontId="53" fillId="29" borderId="0" applyNumberFormat="0" applyBorder="0" applyAlignment="0" applyProtection="0"/>
    <xf numFmtId="0" fontId="48" fillId="46" borderId="24" applyNumberFormat="0" applyAlignment="0" applyProtection="0"/>
    <xf numFmtId="0" fontId="49" fillId="47" borderId="25" applyNumberFormat="0" applyAlignment="0" applyProtection="0"/>
    <xf numFmtId="0" fontId="47" fillId="30" borderId="0" applyNumberFormat="0" applyBorder="0" applyAlignment="0" applyProtection="0"/>
    <xf numFmtId="0" fontId="52" fillId="33" borderId="24" applyNumberFormat="0" applyAlignment="0" applyProtection="0"/>
    <xf numFmtId="169" fontId="78" fillId="0" borderId="0" applyFill="0" applyBorder="0" applyAlignment="0" applyProtection="0"/>
    <xf numFmtId="0" fontId="78" fillId="48" borderId="27" applyNumberFormat="0" applyAlignment="0" applyProtection="0"/>
    <xf numFmtId="0" fontId="56" fillId="46" borderId="28" applyNumberFormat="0" applyAlignment="0" applyProtection="0"/>
    <xf numFmtId="0" fontId="79" fillId="0" borderId="0"/>
    <xf numFmtId="0" fontId="80" fillId="0" borderId="0"/>
    <xf numFmtId="0" fontId="82" fillId="0" borderId="0"/>
    <xf numFmtId="0" fontId="83" fillId="0" borderId="0"/>
    <xf numFmtId="0" fontId="2" fillId="0" borderId="0"/>
  </cellStyleXfs>
  <cellXfs count="18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4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5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165" fontId="18" fillId="0" borderId="0" xfId="11" applyNumberFormat="1"/>
    <xf numFmtId="0" fontId="0" fillId="0" borderId="10" xfId="0" pivotButton="1" applyBorder="1"/>
    <xf numFmtId="0" fontId="0" fillId="0" borderId="10" xfId="0" applyBorder="1"/>
    <xf numFmtId="0" fontId="0" fillId="0" borderId="0" xfId="0" applyFill="1" applyBorder="1"/>
    <xf numFmtId="165" fontId="0" fillId="0" borderId="0" xfId="0" applyNumberFormat="1"/>
    <xf numFmtId="166" fontId="24" fillId="2" borderId="0" xfId="0" applyNumberFormat="1" applyFont="1" applyFill="1" applyAlignment="1">
      <alignment horizontal="right" vertical="center"/>
    </xf>
    <xf numFmtId="0" fontId="18" fillId="0" borderId="0" xfId="9"/>
    <xf numFmtId="0" fontId="25" fillId="3" borderId="0" xfId="9" applyFont="1" applyFill="1" applyAlignment="1">
      <alignment horizontal="center" vertical="center"/>
    </xf>
    <xf numFmtId="0" fontId="25" fillId="4" borderId="0" xfId="9" applyFont="1" applyFill="1" applyAlignment="1">
      <alignment horizontal="center" vertical="center"/>
    </xf>
    <xf numFmtId="166" fontId="24" fillId="2" borderId="0" xfId="9" applyNumberFormat="1" applyFont="1" applyFill="1" applyAlignment="1">
      <alignment horizontal="right" vertical="center"/>
    </xf>
    <xf numFmtId="166" fontId="18" fillId="0" borderId="0" xfId="9" applyNumberFormat="1"/>
    <xf numFmtId="165" fontId="18" fillId="0" borderId="0" xfId="14" applyNumberFormat="1"/>
    <xf numFmtId="0" fontId="18" fillId="0" borderId="0" xfId="10" applyFont="1" applyFill="1"/>
    <xf numFmtId="166" fontId="24" fillId="0" borderId="0" xfId="10" applyNumberFormat="1" applyFont="1" applyFill="1" applyAlignment="1">
      <alignment horizontal="right" vertical="center"/>
    </xf>
    <xf numFmtId="166" fontId="18" fillId="0" borderId="0" xfId="10" applyNumberFormat="1" applyFont="1" applyFill="1"/>
    <xf numFmtId="165" fontId="18" fillId="0" borderId="0" xfId="15" applyNumberFormat="1" applyFont="1" applyFill="1"/>
    <xf numFmtId="0" fontId="25" fillId="3" borderId="0" xfId="0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166" fontId="25" fillId="5" borderId="0" xfId="0" applyNumberFormat="1" applyFont="1" applyFill="1" applyAlignment="1">
      <alignment horizontal="right" vertical="center"/>
    </xf>
    <xf numFmtId="0" fontId="18" fillId="0" borderId="0" xfId="9" applyFont="1"/>
    <xf numFmtId="0" fontId="18" fillId="0" borderId="0" xfId="10" applyFont="1" applyFill="1" applyAlignment="1">
      <alignment horizontal="center"/>
    </xf>
    <xf numFmtId="0" fontId="27" fillId="0" borderId="11" xfId="10" applyFont="1" applyFill="1" applyBorder="1" applyAlignment="1">
      <alignment horizontal="center"/>
    </xf>
    <xf numFmtId="168" fontId="27" fillId="0" borderId="11" xfId="10" applyNumberFormat="1" applyFont="1" applyFill="1" applyBorder="1" applyAlignment="1">
      <alignment horizontal="center"/>
    </xf>
    <xf numFmtId="0" fontId="23" fillId="0" borderId="11" xfId="10" applyFont="1" applyFill="1" applyBorder="1" applyAlignment="1">
      <alignment horizontal="center"/>
    </xf>
    <xf numFmtId="9" fontId="18" fillId="0" borderId="0" xfId="11"/>
    <xf numFmtId="0" fontId="18" fillId="0" borderId="0" xfId="9" applyFont="1" applyFill="1"/>
    <xf numFmtId="166" fontId="27" fillId="0" borderId="11" xfId="9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0" xfId="9" applyFont="1" applyFill="1" applyAlignment="1">
      <alignment horizontal="center" vertical="center"/>
    </xf>
    <xf numFmtId="0" fontId="27" fillId="0" borderId="0" xfId="9" applyFont="1" applyFill="1" applyBorder="1" applyAlignment="1">
      <alignment horizontal="center" vertical="center"/>
    </xf>
    <xf numFmtId="17" fontId="27" fillId="0" borderId="0" xfId="9" applyNumberFormat="1" applyFont="1" applyFill="1" applyBorder="1" applyAlignment="1">
      <alignment horizontal="center" vertical="center"/>
    </xf>
    <xf numFmtId="0" fontId="27" fillId="0" borderId="11" xfId="9" applyFont="1" applyFill="1" applyBorder="1" applyAlignment="1">
      <alignment horizontal="center" vertical="center"/>
    </xf>
    <xf numFmtId="166" fontId="27" fillId="0" borderId="11" xfId="0" applyNumberFormat="1" applyFont="1" applyFill="1" applyBorder="1" applyAlignment="1">
      <alignment horizontal="center"/>
    </xf>
    <xf numFmtId="166" fontId="18" fillId="0" borderId="0" xfId="9" applyNumberFormat="1" applyFont="1" applyFill="1"/>
    <xf numFmtId="0" fontId="29" fillId="0" borderId="11" xfId="9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 vertical="center" wrapText="1"/>
    </xf>
    <xf numFmtId="3" fontId="30" fillId="0" borderId="20" xfId="0" applyNumberFormat="1" applyFont="1" applyFill="1" applyBorder="1" applyAlignment="1">
      <alignment horizontal="center" vertical="center"/>
    </xf>
    <xf numFmtId="165" fontId="31" fillId="0" borderId="21" xfId="11" applyNumberFormat="1" applyFont="1" applyFill="1" applyBorder="1" applyAlignment="1">
      <alignment horizontal="center" vertical="center"/>
    </xf>
    <xf numFmtId="3" fontId="30" fillId="0" borderId="22" xfId="0" applyNumberFormat="1" applyFont="1" applyFill="1" applyBorder="1" applyAlignment="1">
      <alignment horizontal="center" vertical="center"/>
    </xf>
    <xf numFmtId="1" fontId="18" fillId="0" borderId="0" xfId="9" applyNumberFormat="1" applyFont="1" applyFill="1"/>
    <xf numFmtId="0" fontId="18" fillId="0" borderId="0" xfId="8"/>
    <xf numFmtId="0" fontId="18" fillId="0" borderId="1" xfId="8" applyBorder="1"/>
    <xf numFmtId="167" fontId="18" fillId="0" borderId="0" xfId="8" applyNumberFormat="1"/>
    <xf numFmtId="0" fontId="18" fillId="0" borderId="4" xfId="8" applyBorder="1"/>
    <xf numFmtId="0" fontId="19" fillId="0" borderId="0" xfId="1" applyFill="1"/>
    <xf numFmtId="0" fontId="18" fillId="0" borderId="0" xfId="8" applyFont="1"/>
    <xf numFmtId="0" fontId="22" fillId="0" borderId="0" xfId="0" applyFont="1"/>
    <xf numFmtId="0" fontId="0" fillId="0" borderId="0" xfId="0" applyAlignment="1">
      <alignment horizontal="right"/>
    </xf>
    <xf numFmtId="165" fontId="18" fillId="0" borderId="0" xfId="11" applyNumberFormat="1" applyFont="1"/>
    <xf numFmtId="9" fontId="18" fillId="0" borderId="0" xfId="11" applyFill="1" applyAlignment="1">
      <alignment horizontal="center"/>
    </xf>
    <xf numFmtId="9" fontId="18" fillId="0" borderId="0" xfId="11" applyNumberFormat="1" applyFill="1" applyAlignment="1">
      <alignment horizontal="center"/>
    </xf>
    <xf numFmtId="0" fontId="0" fillId="0" borderId="0" xfId="0" applyFill="1"/>
    <xf numFmtId="0" fontId="35" fillId="0" borderId="0" xfId="1" applyFont="1"/>
    <xf numFmtId="0" fontId="35" fillId="0" borderId="0" xfId="1" applyFont="1" applyFill="1"/>
    <xf numFmtId="0" fontId="35" fillId="0" borderId="0" xfId="0" applyFont="1"/>
    <xf numFmtId="0" fontId="19" fillId="0" borderId="0" xfId="1"/>
    <xf numFmtId="0" fontId="35" fillId="0" borderId="0" xfId="1" applyFont="1" applyFill="1" applyAlignment="1">
      <alignment horizontal="center"/>
    </xf>
    <xf numFmtId="0" fontId="39" fillId="0" borderId="0" xfId="16"/>
    <xf numFmtId="22" fontId="35" fillId="0" borderId="0" xfId="1" applyNumberFormat="1" applyFont="1" applyFill="1" applyAlignment="1">
      <alignment horizontal="left"/>
    </xf>
    <xf numFmtId="0" fontId="27" fillId="0" borderId="0" xfId="9" applyFont="1" applyFill="1" applyAlignment="1">
      <alignment horizontal="center" vertical="center"/>
    </xf>
    <xf numFmtId="166" fontId="43" fillId="2" borderId="0" xfId="0" applyNumberFormat="1" applyFont="1" applyFill="1" applyAlignment="1">
      <alignment horizontal="right" vertical="center"/>
    </xf>
    <xf numFmtId="0" fontId="0" fillId="0" borderId="0" xfId="9" applyFont="1" applyFill="1"/>
    <xf numFmtId="0" fontId="28" fillId="0" borderId="0" xfId="9" applyFont="1" applyFill="1" applyAlignment="1">
      <alignment horizontal="center"/>
    </xf>
    <xf numFmtId="0" fontId="44" fillId="0" borderId="0" xfId="41"/>
    <xf numFmtId="0" fontId="25" fillId="3" borderId="0" xfId="41" applyFont="1" applyFill="1" applyAlignment="1">
      <alignment horizontal="center" vertical="center"/>
    </xf>
    <xf numFmtId="0" fontId="25" fillId="4" borderId="0" xfId="41" applyFont="1" applyFill="1" applyAlignment="1">
      <alignment horizontal="center" vertical="center"/>
    </xf>
    <xf numFmtId="166" fontId="44" fillId="0" borderId="0" xfId="41" applyNumberFormat="1"/>
    <xf numFmtId="9" fontId="44" fillId="0" borderId="0" xfId="42" applyFont="1"/>
    <xf numFmtId="0" fontId="27" fillId="0" borderId="0" xfId="41" applyFont="1" applyFill="1" applyAlignment="1">
      <alignment horizontal="center"/>
    </xf>
    <xf numFmtId="166" fontId="32" fillId="0" borderId="0" xfId="41" applyNumberFormat="1" applyFont="1" applyFill="1" applyAlignment="1">
      <alignment horizontal="right"/>
    </xf>
    <xf numFmtId="0" fontId="40" fillId="0" borderId="0" xfId="41" applyFont="1" applyFill="1"/>
    <xf numFmtId="0" fontId="45" fillId="0" borderId="0" xfId="41" applyFont="1" applyFill="1" applyAlignment="1">
      <alignment horizontal="center" vertical="center"/>
    </xf>
    <xf numFmtId="0" fontId="44" fillId="0" borderId="0" xfId="41"/>
    <xf numFmtId="0" fontId="18" fillId="0" borderId="0" xfId="41" applyFont="1" applyFill="1"/>
    <xf numFmtId="0" fontId="27" fillId="0" borderId="0" xfId="41" applyFont="1" applyFill="1" applyAlignment="1">
      <alignment horizontal="center" vertical="center"/>
    </xf>
    <xf numFmtId="166" fontId="32" fillId="0" borderId="0" xfId="41" applyNumberFormat="1" applyFont="1" applyFill="1" applyAlignment="1">
      <alignment horizontal="right" vertical="center"/>
    </xf>
    <xf numFmtId="166" fontId="27" fillId="0" borderId="0" xfId="41" applyNumberFormat="1" applyFont="1" applyFill="1" applyAlignment="1">
      <alignment horizontal="right" vertical="center"/>
    </xf>
    <xf numFmtId="166" fontId="18" fillId="0" borderId="0" xfId="41" applyNumberFormat="1" applyFont="1" applyFill="1"/>
    <xf numFmtId="165" fontId="18" fillId="0" borderId="0" xfId="42" applyNumberFormat="1" applyFont="1" applyFill="1"/>
    <xf numFmtId="0" fontId="0" fillId="0" borderId="0" xfId="9" applyFont="1"/>
    <xf numFmtId="9" fontId="18" fillId="0" borderId="0" xfId="11" applyFill="1"/>
    <xf numFmtId="165" fontId="18" fillId="0" borderId="0" xfId="11" applyNumberFormat="1" applyFill="1"/>
    <xf numFmtId="0" fontId="42" fillId="0" borderId="0" xfId="29" applyFill="1"/>
    <xf numFmtId="0" fontId="0" fillId="0" borderId="0" xfId="0" applyFill="1" applyAlignment="1">
      <alignment horizontal="center"/>
    </xf>
    <xf numFmtId="0" fontId="0" fillId="0" borderId="0" xfId="0" applyFill="1"/>
    <xf numFmtId="0" fontId="71" fillId="0" borderId="0" xfId="1207" applyFill="1"/>
    <xf numFmtId="0" fontId="33" fillId="0" borderId="0" xfId="1207" applyFont="1" applyFill="1" applyAlignment="1">
      <alignment horizontal="center"/>
    </xf>
    <xf numFmtId="0" fontId="33" fillId="0" borderId="0" xfId="1207" applyFont="1" applyFill="1"/>
    <xf numFmtId="0" fontId="71" fillId="0" borderId="0" xfId="1207" applyFill="1" applyAlignment="1">
      <alignment horizontal="center"/>
    </xf>
    <xf numFmtId="0" fontId="73" fillId="0" borderId="0" xfId="2583" applyFill="1"/>
    <xf numFmtId="0" fontId="33" fillId="0" borderId="0" xfId="1" applyFont="1" applyFill="1"/>
    <xf numFmtId="0" fontId="33" fillId="0" borderId="0" xfId="1" applyFont="1" applyFill="1" applyAlignment="1">
      <alignment horizontal="center"/>
    </xf>
    <xf numFmtId="0" fontId="33" fillId="0" borderId="0" xfId="2583" applyFont="1" applyFill="1"/>
    <xf numFmtId="0" fontId="33" fillId="0" borderId="0" xfId="2583" applyFont="1" applyFill="1" applyAlignment="1">
      <alignment horizontal="center"/>
    </xf>
    <xf numFmtId="0" fontId="74" fillId="0" borderId="0" xfId="2584" applyFill="1"/>
    <xf numFmtId="0" fontId="74" fillId="0" borderId="0" xfId="2584" applyFill="1" applyAlignment="1">
      <alignment horizontal="center"/>
    </xf>
    <xf numFmtId="0" fontId="33" fillId="0" borderId="0" xfId="2584" applyFont="1" applyFill="1"/>
    <xf numFmtId="0" fontId="33" fillId="0" borderId="0" xfId="2584" applyFont="1" applyFill="1" applyAlignment="1">
      <alignment horizontal="center"/>
    </xf>
    <xf numFmtId="0" fontId="76" fillId="0" borderId="0" xfId="3327" applyFill="1"/>
    <xf numFmtId="0" fontId="33" fillId="0" borderId="0" xfId="3327" applyFont="1" applyFill="1"/>
    <xf numFmtId="0" fontId="79" fillId="0" borderId="0" xfId="3362" applyFill="1"/>
    <xf numFmtId="0" fontId="81" fillId="0" borderId="0" xfId="0" applyFont="1" applyFill="1" applyBorder="1"/>
    <xf numFmtId="0" fontId="35" fillId="0" borderId="0" xfId="1" applyFont="1" applyFill="1" applyBorder="1" applyAlignment="1">
      <alignment horizontal="center"/>
    </xf>
    <xf numFmtId="0" fontId="35" fillId="0" borderId="0" xfId="1" applyFont="1" applyFill="1" applyBorder="1"/>
    <xf numFmtId="0" fontId="81" fillId="0" borderId="0" xfId="0" applyFont="1" applyFill="1" applyBorder="1" applyAlignment="1">
      <alignment horizontal="center"/>
    </xf>
    <xf numFmtId="0" fontId="33" fillId="0" borderId="0" xfId="1" applyFont="1" applyFill="1" applyBorder="1"/>
    <xf numFmtId="0" fontId="33" fillId="0" borderId="0" xfId="35" applyFill="1"/>
    <xf numFmtId="0" fontId="80" fillId="0" borderId="0" xfId="3363" applyFill="1"/>
    <xf numFmtId="0" fontId="33" fillId="0" borderId="0" xfId="35" applyFill="1" applyAlignment="1">
      <alignment horizontal="center"/>
    </xf>
    <xf numFmtId="0" fontId="33" fillId="0" borderId="0" xfId="1" applyFont="1" applyFill="1" applyBorder="1" applyAlignment="1">
      <alignment horizontal="center"/>
    </xf>
    <xf numFmtId="0" fontId="71" fillId="0" borderId="0" xfId="376" applyFill="1"/>
    <xf numFmtId="0" fontId="71" fillId="0" borderId="0" xfId="376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84" fillId="49" borderId="0" xfId="3366" applyFont="1" applyFill="1" applyAlignment="1">
      <alignment vertical="center"/>
    </xf>
    <xf numFmtId="0" fontId="84" fillId="49" borderId="0" xfId="3366" applyFont="1" applyFill="1" applyAlignment="1">
      <alignment horizontal="center" vertical="center"/>
    </xf>
    <xf numFmtId="0" fontId="2" fillId="0" borderId="0" xfId="3366"/>
    <xf numFmtId="0" fontId="84" fillId="0" borderId="0" xfId="3366" applyFont="1"/>
    <xf numFmtId="0" fontId="2" fillId="0" borderId="0" xfId="3366" applyAlignment="1">
      <alignment vertical="center"/>
    </xf>
    <xf numFmtId="0" fontId="2" fillId="0" borderId="0" xfId="3366" applyAlignment="1">
      <alignment horizontal="center" vertical="center"/>
    </xf>
    <xf numFmtId="0" fontId="2" fillId="0" borderId="0" xfId="3366" applyAlignment="1">
      <alignment horizontal="center"/>
    </xf>
    <xf numFmtId="0" fontId="84" fillId="0" borderId="0" xfId="3366" applyFont="1" applyAlignment="1">
      <alignment horizontal="center"/>
    </xf>
    <xf numFmtId="0" fontId="2" fillId="0" borderId="0" xfId="3366" applyAlignment="1">
      <alignment horizontal="center" vertical="top"/>
    </xf>
    <xf numFmtId="0" fontId="80" fillId="0" borderId="0" xfId="3363" applyNumberFormat="1" applyFill="1" applyAlignment="1">
      <alignment horizontal="center"/>
    </xf>
    <xf numFmtId="0" fontId="81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84" fillId="0" borderId="0" xfId="0" applyFont="1" applyFill="1" applyAlignment="1">
      <alignment horizontal="center" vertical="center"/>
    </xf>
    <xf numFmtId="0" fontId="73" fillId="0" borderId="0" xfId="2583" applyFill="1" applyAlignment="1">
      <alignment horizontal="center"/>
    </xf>
    <xf numFmtId="0" fontId="76" fillId="0" borderId="0" xfId="3327" applyFill="1" applyAlignment="1">
      <alignment horizontal="center"/>
    </xf>
    <xf numFmtId="0" fontId="76" fillId="0" borderId="0" xfId="3327" applyNumberFormat="1" applyFill="1" applyAlignment="1">
      <alignment horizontal="center"/>
    </xf>
    <xf numFmtId="0" fontId="33" fillId="0" borderId="0" xfId="35" applyNumberFormat="1" applyFill="1" applyAlignment="1">
      <alignment horizontal="center"/>
    </xf>
    <xf numFmtId="0" fontId="33" fillId="0" borderId="0" xfId="3327" applyFont="1" applyFill="1" applyAlignment="1">
      <alignment horizontal="center"/>
    </xf>
    <xf numFmtId="0" fontId="79" fillId="0" borderId="0" xfId="3362" applyFill="1" applyAlignment="1">
      <alignment horizontal="center"/>
    </xf>
    <xf numFmtId="0" fontId="79" fillId="0" borderId="0" xfId="3362" applyNumberFormat="1" applyFill="1" applyAlignment="1">
      <alignment horizontal="center"/>
    </xf>
    <xf numFmtId="0" fontId="77" fillId="0" borderId="0" xfId="3328" applyFill="1"/>
    <xf numFmtId="0" fontId="77" fillId="0" borderId="0" xfId="3328" applyFill="1" applyAlignment="1">
      <alignment horizontal="center"/>
    </xf>
    <xf numFmtId="0" fontId="74" fillId="0" borderId="0" xfId="2584" applyFill="1" applyAlignment="1">
      <alignment horizontal="center" vertical="center"/>
    </xf>
    <xf numFmtId="0" fontId="33" fillId="0" borderId="0" xfId="3362" applyFont="1" applyFill="1"/>
    <xf numFmtId="0" fontId="80" fillId="0" borderId="0" xfId="3363" applyFill="1" applyAlignment="1">
      <alignment horizontal="center"/>
    </xf>
    <xf numFmtId="2" fontId="71" fillId="0" borderId="0" xfId="376" applyNumberFormat="1" applyFill="1" applyAlignment="1">
      <alignment horizontal="center"/>
    </xf>
    <xf numFmtId="2" fontId="71" fillId="0" borderId="0" xfId="1207" applyNumberFormat="1" applyFill="1" applyAlignment="1">
      <alignment horizontal="center"/>
    </xf>
    <xf numFmtId="2" fontId="73" fillId="0" borderId="0" xfId="2583" applyNumberFormat="1" applyFill="1" applyAlignment="1">
      <alignment horizontal="center"/>
    </xf>
    <xf numFmtId="2" fontId="74" fillId="0" borderId="0" xfId="2584" applyNumberFormat="1" applyFill="1" applyAlignment="1">
      <alignment horizontal="center"/>
    </xf>
    <xf numFmtId="2" fontId="76" fillId="0" borderId="0" xfId="3327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33" fillId="0" borderId="0" xfId="35" applyNumberFormat="1" applyFill="1" applyAlignment="1">
      <alignment horizontal="center"/>
    </xf>
    <xf numFmtId="2" fontId="79" fillId="0" borderId="0" xfId="3362" applyNumberFormat="1" applyFill="1" applyAlignment="1">
      <alignment horizontal="center"/>
    </xf>
    <xf numFmtId="2" fontId="77" fillId="0" borderId="0" xfId="3328" applyNumberFormat="1" applyFill="1" applyAlignment="1">
      <alignment horizontal="center"/>
    </xf>
    <xf numFmtId="0" fontId="1" fillId="0" borderId="0" xfId="3366" applyFont="1" applyAlignment="1">
      <alignment horizontal="center" vertical="center"/>
    </xf>
    <xf numFmtId="1" fontId="30" fillId="0" borderId="22" xfId="0" applyNumberFormat="1" applyFont="1" applyFill="1" applyBorder="1" applyAlignment="1">
      <alignment horizontal="center" vertical="center"/>
    </xf>
    <xf numFmtId="1" fontId="30" fillId="0" borderId="23" xfId="0" applyNumberFormat="1" applyFont="1" applyFill="1" applyBorder="1" applyAlignment="1">
      <alignment horizontal="center" vertical="center"/>
    </xf>
    <xf numFmtId="0" fontId="27" fillId="0" borderId="0" xfId="9" applyFont="1" applyFill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27" fillId="2" borderId="14" xfId="0" applyFont="1" applyFill="1" applyBorder="1" applyAlignment="1">
      <alignment horizontal="center"/>
    </xf>
    <xf numFmtId="0" fontId="27" fillId="2" borderId="16" xfId="0" applyFont="1" applyFill="1" applyBorder="1"/>
    <xf numFmtId="0" fontId="27" fillId="2" borderId="12" xfId="0" applyFont="1" applyFill="1" applyBorder="1" applyAlignment="1">
      <alignment horizontal="center" vertical="center"/>
    </xf>
    <xf numFmtId="0" fontId="27" fillId="2" borderId="13" xfId="0" applyFont="1" applyFill="1" applyBorder="1"/>
    <xf numFmtId="0" fontId="23" fillId="0" borderId="11" xfId="10" applyFont="1" applyFill="1" applyBorder="1" applyAlignment="1">
      <alignment horizontal="center"/>
    </xf>
    <xf numFmtId="0" fontId="23" fillId="0" borderId="11" xfId="10" applyFont="1" applyFill="1" applyBorder="1" applyAlignment="1">
      <alignment horizontal="center" vertical="center"/>
    </xf>
    <xf numFmtId="0" fontId="25" fillId="3" borderId="0" xfId="41" applyFont="1" applyFill="1" applyAlignment="1">
      <alignment horizontal="center" vertical="center"/>
    </xf>
    <xf numFmtId="0" fontId="45" fillId="0" borderId="0" xfId="41" applyFont="1" applyFill="1" applyAlignment="1">
      <alignment horizontal="center" vertical="center"/>
    </xf>
    <xf numFmtId="0" fontId="40" fillId="0" borderId="0" xfId="41" applyFont="1" applyFill="1"/>
    <xf numFmtId="0" fontId="27" fillId="0" borderId="0" xfId="41" applyFont="1" applyFill="1" applyAlignment="1">
      <alignment horizontal="center" vertical="center"/>
    </xf>
    <xf numFmtId="0" fontId="18" fillId="0" borderId="0" xfId="41" applyFont="1" applyFill="1"/>
    <xf numFmtId="0" fontId="25" fillId="3" borderId="0" xfId="9" applyFont="1" applyFill="1" applyAlignment="1">
      <alignment horizontal="center" vertical="center"/>
    </xf>
  </cellXfs>
  <cellStyles count="3367">
    <cellStyle name="20% - Accent1" xfId="1282"/>
    <cellStyle name="20% - Accent1 2" xfId="3330"/>
    <cellStyle name="20% - Accent2" xfId="1283"/>
    <cellStyle name="20% - Accent2 2" xfId="3331"/>
    <cellStyle name="20% - Accent3" xfId="1284"/>
    <cellStyle name="20% - Accent3 2" xfId="3332"/>
    <cellStyle name="20% - Accent4" xfId="1285"/>
    <cellStyle name="20% - Accent4 2" xfId="3333"/>
    <cellStyle name="20% - Accent5" xfId="1286"/>
    <cellStyle name="20% - Accent5 2" xfId="3334"/>
    <cellStyle name="20% - Accent6" xfId="1287"/>
    <cellStyle name="20% - Accent6 2" xfId="3335"/>
    <cellStyle name="20% - Énfasis1 2" xfId="53"/>
    <cellStyle name="20% - Énfasis2 2" xfId="54"/>
    <cellStyle name="20% - Énfasis3 2" xfId="55"/>
    <cellStyle name="20% - Énfasis4 2" xfId="56"/>
    <cellStyle name="20% - Énfasis5 2" xfId="57"/>
    <cellStyle name="20% - Énfasis6 2" xfId="58"/>
    <cellStyle name="40% - Accent1" xfId="1288"/>
    <cellStyle name="40% - Accent1 2" xfId="3336"/>
    <cellStyle name="40% - Accent2" xfId="1289"/>
    <cellStyle name="40% - Accent2 2" xfId="3337"/>
    <cellStyle name="40% - Accent3" xfId="1290"/>
    <cellStyle name="40% - Accent3 2" xfId="3338"/>
    <cellStyle name="40% - Accent4" xfId="1291"/>
    <cellStyle name="40% - Accent4 2" xfId="3339"/>
    <cellStyle name="40% - Accent5" xfId="1292"/>
    <cellStyle name="40% - Accent5 2" xfId="3340"/>
    <cellStyle name="40% - Accent6" xfId="1293"/>
    <cellStyle name="40% - Accent6 2" xfId="3341"/>
    <cellStyle name="40% - Énfasis1 2" xfId="59"/>
    <cellStyle name="40% - Énfasis2 2" xfId="60"/>
    <cellStyle name="40% - Énfasis3 2" xfId="61"/>
    <cellStyle name="40% - Énfasis4 2" xfId="62"/>
    <cellStyle name="40% - Énfasis5 2" xfId="63"/>
    <cellStyle name="40% - Énfasis6 2" xfId="64"/>
    <cellStyle name="60% - Accent1" xfId="1294"/>
    <cellStyle name="60% - Accent1 2" xfId="3342"/>
    <cellStyle name="60% - Accent2" xfId="1295"/>
    <cellStyle name="60% - Accent2 2" xfId="3343"/>
    <cellStyle name="60% - Accent3" xfId="1296"/>
    <cellStyle name="60% - Accent3 2" xfId="3344"/>
    <cellStyle name="60% - Accent4" xfId="1297"/>
    <cellStyle name="60% - Accent4 2" xfId="3345"/>
    <cellStyle name="60% - Accent5" xfId="1298"/>
    <cellStyle name="60% - Accent5 2" xfId="3346"/>
    <cellStyle name="60% - Accent6" xfId="1299"/>
    <cellStyle name="60% - Accent6 2" xfId="3347"/>
    <cellStyle name="60% - Énfasis1 2" xfId="65"/>
    <cellStyle name="60% - Énfasis2 2" xfId="66"/>
    <cellStyle name="60% - Énfasis3 2" xfId="67"/>
    <cellStyle name="60% - Énfasis4 2" xfId="68"/>
    <cellStyle name="60% - Énfasis5 2" xfId="69"/>
    <cellStyle name="60% - Énfasis6 2" xfId="70"/>
    <cellStyle name="Accent1" xfId="1300"/>
    <cellStyle name="Accent1 2" xfId="3348"/>
    <cellStyle name="Accent2" xfId="1301"/>
    <cellStyle name="Accent2 2" xfId="3349"/>
    <cellStyle name="Accent3" xfId="1302"/>
    <cellStyle name="Accent3 2" xfId="3350"/>
    <cellStyle name="Accent4" xfId="1303"/>
    <cellStyle name="Accent4 2" xfId="3351"/>
    <cellStyle name="Accent5" xfId="1304"/>
    <cellStyle name="Accent5 2" xfId="3352"/>
    <cellStyle name="Accent6" xfId="1305"/>
    <cellStyle name="Accent6 2" xfId="3353"/>
    <cellStyle name="Bad" xfId="1306"/>
    <cellStyle name="Bad 2" xfId="3354"/>
    <cellStyle name="Buena 2" xfId="71"/>
    <cellStyle name="Calculation" xfId="1307"/>
    <cellStyle name="Calculation 2" xfId="3355"/>
    <cellStyle name="Cálculo 2" xfId="72"/>
    <cellStyle name="Celda de comprobación 2" xfId="73"/>
    <cellStyle name="Celda vinculada 2" xfId="74"/>
    <cellStyle name="Check Cell" xfId="1308"/>
    <cellStyle name="Check Cell 2" xfId="3356"/>
    <cellStyle name="Encabezado 4 2" xfId="75"/>
    <cellStyle name="Énfasis1 2" xfId="76"/>
    <cellStyle name="Énfasis2 2" xfId="77"/>
    <cellStyle name="Énfasis3 2" xfId="78"/>
    <cellStyle name="Énfasis4 2" xfId="79"/>
    <cellStyle name="Énfasis5 2" xfId="80"/>
    <cellStyle name="Énfasis6 2" xfId="81"/>
    <cellStyle name="Entrada 2" xfId="82"/>
    <cellStyle name="Excel Built-in Normal" xfId="1"/>
    <cellStyle name="Explanatory Text" xfId="1309"/>
    <cellStyle name="Good" xfId="1310"/>
    <cellStyle name="Good 2" xfId="3357"/>
    <cellStyle name="Heading 1" xfId="1311"/>
    <cellStyle name="Heading 2" xfId="1312"/>
    <cellStyle name="Heading 3" xfId="1313"/>
    <cellStyle name="Heading 4" xfId="1314"/>
    <cellStyle name="Incorrecto 2" xfId="83"/>
    <cellStyle name="Input" xfId="1315"/>
    <cellStyle name="Input 2" xfId="3358"/>
    <cellStyle name="Linked Cell" xfId="1316"/>
    <cellStyle name="Millares 2" xfId="18"/>
    <cellStyle name="Millares 2 2" xfId="1317"/>
    <cellStyle name="Millares 2 3" xfId="3359"/>
    <cellStyle name="Millares 3" xfId="26"/>
    <cellStyle name="Millares 4" xfId="31"/>
    <cellStyle name="Millares 5" xfId="37"/>
    <cellStyle name="Millares 6" xfId="44"/>
    <cellStyle name="Millares 7" xfId="95"/>
    <cellStyle name="Millares 8" xfId="108"/>
    <cellStyle name="Millares 9" xfId="378"/>
    <cellStyle name="Neutral 2" xfId="84"/>
    <cellStyle name="Normal" xfId="0" builtinId="0"/>
    <cellStyle name="Normal 10" xfId="28"/>
    <cellStyle name="Normal 10 2" xfId="35"/>
    <cellStyle name="Normal 11" xfId="29"/>
    <cellStyle name="Normal 11 2" xfId="47"/>
    <cellStyle name="Normal 12" xfId="30"/>
    <cellStyle name="Normal 13" xfId="36"/>
    <cellStyle name="Normal 14" xfId="41"/>
    <cellStyle name="Normal 14 2" xfId="51"/>
    <cellStyle name="Normal 15" xfId="43"/>
    <cellStyle name="Normal 16" xfId="94"/>
    <cellStyle name="Normal 17" xfId="107"/>
    <cellStyle name="Normal 18" xfId="106"/>
    <cellStyle name="Normal 18 10" xfId="2601"/>
    <cellStyle name="Normal 18 2" xfId="144"/>
    <cellStyle name="Normal 18 2 2" xfId="218"/>
    <cellStyle name="Normal 18 2 2 2" xfId="358"/>
    <cellStyle name="Normal 18 2 2 2 2" xfId="628"/>
    <cellStyle name="Normal 18 2 2 2 2 2" xfId="1157"/>
    <cellStyle name="Normal 18 2 2 2 2 3" xfId="1835"/>
    <cellStyle name="Normal 18 2 2 2 2 4" xfId="2465"/>
    <cellStyle name="Normal 18 2 2 2 2 5" xfId="3099"/>
    <cellStyle name="Normal 18 2 2 2 3" xfId="892"/>
    <cellStyle name="Normal 18 2 2 2 4" xfId="1570"/>
    <cellStyle name="Normal 18 2 2 2 5" xfId="2200"/>
    <cellStyle name="Normal 18 2 2 2 6" xfId="2833"/>
    <cellStyle name="Normal 18 2 2 3" xfId="496"/>
    <cellStyle name="Normal 18 2 2 3 2" xfId="1025"/>
    <cellStyle name="Normal 18 2 2 3 3" xfId="1703"/>
    <cellStyle name="Normal 18 2 2 3 4" xfId="2333"/>
    <cellStyle name="Normal 18 2 2 3 5" xfId="2967"/>
    <cellStyle name="Normal 18 2 2 4" xfId="760"/>
    <cellStyle name="Normal 18 2 2 5" xfId="1438"/>
    <cellStyle name="Normal 18 2 2 6" xfId="2068"/>
    <cellStyle name="Normal 18 2 2 7" xfId="2700"/>
    <cellStyle name="Normal 18 2 3" xfId="291"/>
    <cellStyle name="Normal 18 2 3 2" xfId="562"/>
    <cellStyle name="Normal 18 2 3 2 2" xfId="1091"/>
    <cellStyle name="Normal 18 2 3 2 3" xfId="1769"/>
    <cellStyle name="Normal 18 2 3 2 4" xfId="2399"/>
    <cellStyle name="Normal 18 2 3 2 5" xfId="3033"/>
    <cellStyle name="Normal 18 2 3 3" xfId="826"/>
    <cellStyle name="Normal 18 2 3 4" xfId="1504"/>
    <cellStyle name="Normal 18 2 3 5" xfId="2134"/>
    <cellStyle name="Normal 18 2 3 6" xfId="2767"/>
    <cellStyle name="Normal 18 2 4" xfId="430"/>
    <cellStyle name="Normal 18 2 4 2" xfId="959"/>
    <cellStyle name="Normal 18 2 4 3" xfId="1637"/>
    <cellStyle name="Normal 18 2 4 4" xfId="2267"/>
    <cellStyle name="Normal 18 2 4 5" xfId="2901"/>
    <cellStyle name="Normal 18 2 5" xfId="1215"/>
    <cellStyle name="Normal 18 2 5 2" xfId="1887"/>
    <cellStyle name="Normal 18 2 5 3" xfId="2517"/>
    <cellStyle name="Normal 18 2 5 4" xfId="3157"/>
    <cellStyle name="Normal 18 2 6" xfId="694"/>
    <cellStyle name="Normal 18 2 6 2" xfId="3259"/>
    <cellStyle name="Normal 18 2 7" xfId="1372"/>
    <cellStyle name="Normal 18 2 8" xfId="2002"/>
    <cellStyle name="Normal 18 2 9" xfId="2634"/>
    <cellStyle name="Normal 18 3" xfId="184"/>
    <cellStyle name="Normal 18 3 2" xfId="325"/>
    <cellStyle name="Normal 18 3 2 2" xfId="595"/>
    <cellStyle name="Normal 18 3 2 2 2" xfId="1124"/>
    <cellStyle name="Normal 18 3 2 2 3" xfId="1802"/>
    <cellStyle name="Normal 18 3 2 2 4" xfId="2432"/>
    <cellStyle name="Normal 18 3 2 2 5" xfId="3066"/>
    <cellStyle name="Normal 18 3 2 3" xfId="859"/>
    <cellStyle name="Normal 18 3 2 4" xfId="1537"/>
    <cellStyle name="Normal 18 3 2 5" xfId="2167"/>
    <cellStyle name="Normal 18 3 2 6" xfId="2800"/>
    <cellStyle name="Normal 18 3 3" xfId="463"/>
    <cellStyle name="Normal 18 3 3 2" xfId="992"/>
    <cellStyle name="Normal 18 3 3 3" xfId="1670"/>
    <cellStyle name="Normal 18 3 3 4" xfId="2300"/>
    <cellStyle name="Normal 18 3 3 5" xfId="2934"/>
    <cellStyle name="Normal 18 3 4" xfId="1216"/>
    <cellStyle name="Normal 18 3 4 2" xfId="1888"/>
    <cellStyle name="Normal 18 3 4 3" xfId="2518"/>
    <cellStyle name="Normal 18 3 4 4" xfId="3158"/>
    <cellStyle name="Normal 18 3 5" xfId="727"/>
    <cellStyle name="Normal 18 3 5 2" xfId="3260"/>
    <cellStyle name="Normal 18 3 6" xfId="1405"/>
    <cellStyle name="Normal 18 3 7" xfId="2035"/>
    <cellStyle name="Normal 18 3 8" xfId="2667"/>
    <cellStyle name="Normal 18 4" xfId="258"/>
    <cellStyle name="Normal 18 4 2" xfId="529"/>
    <cellStyle name="Normal 18 4 2 2" xfId="1058"/>
    <cellStyle name="Normal 18 4 2 3" xfId="1736"/>
    <cellStyle name="Normal 18 4 2 4" xfId="2366"/>
    <cellStyle name="Normal 18 4 2 5" xfId="3000"/>
    <cellStyle name="Normal 18 4 3" xfId="793"/>
    <cellStyle name="Normal 18 4 4" xfId="1471"/>
    <cellStyle name="Normal 18 4 5" xfId="2101"/>
    <cellStyle name="Normal 18 4 6" xfId="2734"/>
    <cellStyle name="Normal 18 5" xfId="397"/>
    <cellStyle name="Normal 18 5 2" xfId="926"/>
    <cellStyle name="Normal 18 5 3" xfId="1604"/>
    <cellStyle name="Normal 18 5 4" xfId="2234"/>
    <cellStyle name="Normal 18 5 5" xfId="2868"/>
    <cellStyle name="Normal 18 6" xfId="1190"/>
    <cellStyle name="Normal 18 6 2" xfId="1868"/>
    <cellStyle name="Normal 18 6 3" xfId="2498"/>
    <cellStyle name="Normal 18 6 4" xfId="3132"/>
    <cellStyle name="Normal 18 7" xfId="661"/>
    <cellStyle name="Normal 18 7 2" xfId="3240"/>
    <cellStyle name="Normal 18 8" xfId="1339"/>
    <cellStyle name="Normal 18 9" xfId="1969"/>
    <cellStyle name="Normal 19" xfId="126"/>
    <cellStyle name="Normal 19 2" xfId="201"/>
    <cellStyle name="Normal 19 3" xfId="1207"/>
    <cellStyle name="Normal 19 3 2" xfId="3149"/>
    <cellStyle name="Normal 2" xfId="2"/>
    <cellStyle name="Normal 2 2" xfId="3"/>
    <cellStyle name="Normal 2 3" xfId="165"/>
    <cellStyle name="Normal 2 3 2" xfId="239"/>
    <cellStyle name="Normal 2 3 3" xfId="1210"/>
    <cellStyle name="Normal 2 3 3 2" xfId="3152"/>
    <cellStyle name="Normal 2 4" xfId="379"/>
    <cellStyle name="Normal 2 4 2" xfId="1318"/>
    <cellStyle name="Normal 2 5" xfId="376"/>
    <cellStyle name="Normal 2 5 2" xfId="2851"/>
    <cellStyle name="Normal 20" xfId="161"/>
    <cellStyle name="Normal 20 2" xfId="235"/>
    <cellStyle name="Normal 20 3" xfId="1208"/>
    <cellStyle name="Normal 20 3 2" xfId="3150"/>
    <cellStyle name="Normal 21" xfId="162"/>
    <cellStyle name="Normal 21 2" xfId="236"/>
    <cellStyle name="Normal 21 3" xfId="1217"/>
    <cellStyle name="Normal 21 3 2" xfId="3159"/>
    <cellStyle name="Normal 22" xfId="163"/>
    <cellStyle name="Normal 22 2" xfId="237"/>
    <cellStyle name="Normal 23" xfId="164"/>
    <cellStyle name="Normal 23 2" xfId="238"/>
    <cellStyle name="Normal 24" xfId="166"/>
    <cellStyle name="Normal 24 2" xfId="240"/>
    <cellStyle name="Normal 25" xfId="167"/>
    <cellStyle name="Normal 25 2" xfId="308"/>
    <cellStyle name="Normal 26" xfId="241"/>
    <cellStyle name="Normal 26 2" xfId="2717"/>
    <cellStyle name="Normal 27" xfId="377"/>
    <cellStyle name="Normal 28" xfId="375"/>
    <cellStyle name="Normal 28 2" xfId="909"/>
    <cellStyle name="Normal 28 3" xfId="1587"/>
    <cellStyle name="Normal 28 4" xfId="2217"/>
    <cellStyle name="Normal 28 5" xfId="2850"/>
    <cellStyle name="Normal 29" xfId="2583"/>
    <cellStyle name="Normal 3" xfId="4"/>
    <cellStyle name="Normal 3 2" xfId="5"/>
    <cellStyle name="Normal 3 3" xfId="19"/>
    <cellStyle name="Normal 30" xfId="2584"/>
    <cellStyle name="Normal 31" xfId="3325"/>
    <cellStyle name="Normal 32" xfId="3327"/>
    <cellStyle name="Normal 33" xfId="3328"/>
    <cellStyle name="Normal 34" xfId="3329"/>
    <cellStyle name="Normal 35" xfId="3362"/>
    <cellStyle name="Normal 36" xfId="3363"/>
    <cellStyle name="Normal 37" xfId="3364"/>
    <cellStyle name="Normal 38" xfId="3365"/>
    <cellStyle name="Normal 4" xfId="6"/>
    <cellStyle name="Normal 4 2" xfId="20"/>
    <cellStyle name="Normal 4 3" xfId="1211"/>
    <cellStyle name="Normal 4 3 2" xfId="1885"/>
    <cellStyle name="Normal 4 3 2 2" xfId="3257"/>
    <cellStyle name="Normal 4 3 3" xfId="2515"/>
    <cellStyle name="Normal 4 3 4" xfId="3153"/>
    <cellStyle name="Normal 46" xfId="3366"/>
    <cellStyle name="Normal 5" xfId="7"/>
    <cellStyle name="Normal 5 2" xfId="21"/>
    <cellStyle name="Normal 6" xfId="17"/>
    <cellStyle name="Normal 7" xfId="16"/>
    <cellStyle name="Normal 7 2" xfId="33"/>
    <cellStyle name="Normal 8" xfId="25"/>
    <cellStyle name="Normal 9" xfId="24"/>
    <cellStyle name="Normal 9 10" xfId="381"/>
    <cellStyle name="Normal 9 10 2" xfId="910"/>
    <cellStyle name="Normal 9 10 3" xfId="1588"/>
    <cellStyle name="Normal 9 10 4" xfId="2218"/>
    <cellStyle name="Normal 9 10 5" xfId="2852"/>
    <cellStyle name="Normal 9 11" xfId="1174"/>
    <cellStyle name="Normal 9 11 2" xfId="1852"/>
    <cellStyle name="Normal 9 11 3" xfId="2482"/>
    <cellStyle name="Normal 9 11 4" xfId="3116"/>
    <cellStyle name="Normal 9 12" xfId="645"/>
    <cellStyle name="Normal 9 12 2" xfId="3224"/>
    <cellStyle name="Normal 9 13" xfId="1323"/>
    <cellStyle name="Normal 9 14" xfId="1953"/>
    <cellStyle name="Normal 9 15" xfId="2585"/>
    <cellStyle name="Normal 9 2" xfId="34"/>
    <cellStyle name="Normal 9 2 10" xfId="1175"/>
    <cellStyle name="Normal 9 2 10 2" xfId="1853"/>
    <cellStyle name="Normal 9 2 10 3" xfId="2483"/>
    <cellStyle name="Normal 9 2 10 4" xfId="3117"/>
    <cellStyle name="Normal 9 2 11" xfId="646"/>
    <cellStyle name="Normal 9 2 11 2" xfId="3225"/>
    <cellStyle name="Normal 9 2 12" xfId="1324"/>
    <cellStyle name="Normal 9 2 13" xfId="1954"/>
    <cellStyle name="Normal 9 2 14" xfId="2586"/>
    <cellStyle name="Normal 9 2 2" xfId="40"/>
    <cellStyle name="Normal 9 2 2 10" xfId="648"/>
    <cellStyle name="Normal 9 2 2 10 2" xfId="3227"/>
    <cellStyle name="Normal 9 2 2 11" xfId="1326"/>
    <cellStyle name="Normal 9 2 2 12" xfId="1956"/>
    <cellStyle name="Normal 9 2 2 13" xfId="2588"/>
    <cellStyle name="Normal 9 2 2 2" xfId="50"/>
    <cellStyle name="Normal 9 2 2 2 10" xfId="1330"/>
    <cellStyle name="Normal 9 2 2 2 11" xfId="1960"/>
    <cellStyle name="Normal 9 2 2 2 12" xfId="2592"/>
    <cellStyle name="Normal 9 2 2 2 2" xfId="104"/>
    <cellStyle name="Normal 9 2 2 2 2 10" xfId="1968"/>
    <cellStyle name="Normal 9 2 2 2 2 11" xfId="2600"/>
    <cellStyle name="Normal 9 2 2 2 2 2" xfId="125"/>
    <cellStyle name="Normal 9 2 2 2 2 2 10" xfId="2617"/>
    <cellStyle name="Normal 9 2 2 2 2 2 2" xfId="160"/>
    <cellStyle name="Normal 9 2 2 2 2 2 2 2" xfId="234"/>
    <cellStyle name="Normal 9 2 2 2 2 2 2 2 2" xfId="374"/>
    <cellStyle name="Normal 9 2 2 2 2 2 2 2 2 2" xfId="644"/>
    <cellStyle name="Normal 9 2 2 2 2 2 2 2 2 2 2" xfId="1173"/>
    <cellStyle name="Normal 9 2 2 2 2 2 2 2 2 2 3" xfId="1851"/>
    <cellStyle name="Normal 9 2 2 2 2 2 2 2 2 2 4" xfId="2481"/>
    <cellStyle name="Normal 9 2 2 2 2 2 2 2 2 2 5" xfId="3115"/>
    <cellStyle name="Normal 9 2 2 2 2 2 2 2 2 3" xfId="908"/>
    <cellStyle name="Normal 9 2 2 2 2 2 2 2 2 4" xfId="1586"/>
    <cellStyle name="Normal 9 2 2 2 2 2 2 2 2 5" xfId="2216"/>
    <cellStyle name="Normal 9 2 2 2 2 2 2 2 2 6" xfId="2849"/>
    <cellStyle name="Normal 9 2 2 2 2 2 2 2 3" xfId="512"/>
    <cellStyle name="Normal 9 2 2 2 2 2 2 2 3 2" xfId="1041"/>
    <cellStyle name="Normal 9 2 2 2 2 2 2 2 3 3" xfId="1719"/>
    <cellStyle name="Normal 9 2 2 2 2 2 2 2 3 4" xfId="2349"/>
    <cellStyle name="Normal 9 2 2 2 2 2 2 2 3 5" xfId="2983"/>
    <cellStyle name="Normal 9 2 2 2 2 2 2 2 4" xfId="776"/>
    <cellStyle name="Normal 9 2 2 2 2 2 2 2 5" xfId="1454"/>
    <cellStyle name="Normal 9 2 2 2 2 2 2 2 6" xfId="2084"/>
    <cellStyle name="Normal 9 2 2 2 2 2 2 2 7" xfId="2716"/>
    <cellStyle name="Normal 9 2 2 2 2 2 2 3" xfId="307"/>
    <cellStyle name="Normal 9 2 2 2 2 2 2 3 2" xfId="578"/>
    <cellStyle name="Normal 9 2 2 2 2 2 2 3 2 2" xfId="1107"/>
    <cellStyle name="Normal 9 2 2 2 2 2 2 3 2 3" xfId="1785"/>
    <cellStyle name="Normal 9 2 2 2 2 2 2 3 2 4" xfId="2415"/>
    <cellStyle name="Normal 9 2 2 2 2 2 2 3 2 5" xfId="3049"/>
    <cellStyle name="Normal 9 2 2 2 2 2 2 3 3" xfId="842"/>
    <cellStyle name="Normal 9 2 2 2 2 2 2 3 4" xfId="1520"/>
    <cellStyle name="Normal 9 2 2 2 2 2 2 3 5" xfId="2150"/>
    <cellStyle name="Normal 9 2 2 2 2 2 2 3 6" xfId="2783"/>
    <cellStyle name="Normal 9 2 2 2 2 2 2 4" xfId="446"/>
    <cellStyle name="Normal 9 2 2 2 2 2 2 4 2" xfId="975"/>
    <cellStyle name="Normal 9 2 2 2 2 2 2 4 3" xfId="1653"/>
    <cellStyle name="Normal 9 2 2 2 2 2 2 4 4" xfId="2283"/>
    <cellStyle name="Normal 9 2 2 2 2 2 2 4 5" xfId="2917"/>
    <cellStyle name="Normal 9 2 2 2 2 2 2 5" xfId="1218"/>
    <cellStyle name="Normal 9 2 2 2 2 2 2 5 2" xfId="1889"/>
    <cellStyle name="Normal 9 2 2 2 2 2 2 5 3" xfId="2519"/>
    <cellStyle name="Normal 9 2 2 2 2 2 2 5 4" xfId="3160"/>
    <cellStyle name="Normal 9 2 2 2 2 2 2 6" xfId="710"/>
    <cellStyle name="Normal 9 2 2 2 2 2 2 6 2" xfId="3261"/>
    <cellStyle name="Normal 9 2 2 2 2 2 2 7" xfId="1388"/>
    <cellStyle name="Normal 9 2 2 2 2 2 2 8" xfId="2018"/>
    <cellStyle name="Normal 9 2 2 2 2 2 2 9" xfId="2650"/>
    <cellStyle name="Normal 9 2 2 2 2 2 3" xfId="200"/>
    <cellStyle name="Normal 9 2 2 2 2 2 3 2" xfId="341"/>
    <cellStyle name="Normal 9 2 2 2 2 2 3 2 2" xfId="611"/>
    <cellStyle name="Normal 9 2 2 2 2 2 3 2 2 2" xfId="1140"/>
    <cellStyle name="Normal 9 2 2 2 2 2 3 2 2 3" xfId="1818"/>
    <cellStyle name="Normal 9 2 2 2 2 2 3 2 2 4" xfId="2448"/>
    <cellStyle name="Normal 9 2 2 2 2 2 3 2 2 5" xfId="3082"/>
    <cellStyle name="Normal 9 2 2 2 2 2 3 2 3" xfId="875"/>
    <cellStyle name="Normal 9 2 2 2 2 2 3 2 4" xfId="1553"/>
    <cellStyle name="Normal 9 2 2 2 2 2 3 2 5" xfId="2183"/>
    <cellStyle name="Normal 9 2 2 2 2 2 3 2 6" xfId="2816"/>
    <cellStyle name="Normal 9 2 2 2 2 2 3 3" xfId="479"/>
    <cellStyle name="Normal 9 2 2 2 2 2 3 3 2" xfId="1008"/>
    <cellStyle name="Normal 9 2 2 2 2 2 3 3 3" xfId="1686"/>
    <cellStyle name="Normal 9 2 2 2 2 2 3 3 4" xfId="2316"/>
    <cellStyle name="Normal 9 2 2 2 2 2 3 3 5" xfId="2950"/>
    <cellStyle name="Normal 9 2 2 2 2 2 3 4" xfId="1219"/>
    <cellStyle name="Normal 9 2 2 2 2 2 3 4 2" xfId="1890"/>
    <cellStyle name="Normal 9 2 2 2 2 2 3 4 3" xfId="2520"/>
    <cellStyle name="Normal 9 2 2 2 2 2 3 4 4" xfId="3161"/>
    <cellStyle name="Normal 9 2 2 2 2 2 3 5" xfId="743"/>
    <cellStyle name="Normal 9 2 2 2 2 2 3 5 2" xfId="3262"/>
    <cellStyle name="Normal 9 2 2 2 2 2 3 6" xfId="1421"/>
    <cellStyle name="Normal 9 2 2 2 2 2 3 7" xfId="2051"/>
    <cellStyle name="Normal 9 2 2 2 2 2 3 8" xfId="2683"/>
    <cellStyle name="Normal 9 2 2 2 2 2 4" xfId="274"/>
    <cellStyle name="Normal 9 2 2 2 2 2 4 2" xfId="545"/>
    <cellStyle name="Normal 9 2 2 2 2 2 4 2 2" xfId="1074"/>
    <cellStyle name="Normal 9 2 2 2 2 2 4 2 3" xfId="1752"/>
    <cellStyle name="Normal 9 2 2 2 2 2 4 2 4" xfId="2382"/>
    <cellStyle name="Normal 9 2 2 2 2 2 4 2 5" xfId="3016"/>
    <cellStyle name="Normal 9 2 2 2 2 2 4 3" xfId="809"/>
    <cellStyle name="Normal 9 2 2 2 2 2 4 4" xfId="1487"/>
    <cellStyle name="Normal 9 2 2 2 2 2 4 5" xfId="2117"/>
    <cellStyle name="Normal 9 2 2 2 2 2 4 6" xfId="2750"/>
    <cellStyle name="Normal 9 2 2 2 2 2 5" xfId="413"/>
    <cellStyle name="Normal 9 2 2 2 2 2 5 2" xfId="942"/>
    <cellStyle name="Normal 9 2 2 2 2 2 5 3" xfId="1620"/>
    <cellStyle name="Normal 9 2 2 2 2 2 5 4" xfId="2250"/>
    <cellStyle name="Normal 9 2 2 2 2 2 5 5" xfId="2884"/>
    <cellStyle name="Normal 9 2 2 2 2 2 6" xfId="1206"/>
    <cellStyle name="Normal 9 2 2 2 2 2 6 2" xfId="1884"/>
    <cellStyle name="Normal 9 2 2 2 2 2 6 3" xfId="2514"/>
    <cellStyle name="Normal 9 2 2 2 2 2 6 4" xfId="3148"/>
    <cellStyle name="Normal 9 2 2 2 2 2 7" xfId="677"/>
    <cellStyle name="Normal 9 2 2 2 2 2 7 2" xfId="3256"/>
    <cellStyle name="Normal 9 2 2 2 2 2 8" xfId="1355"/>
    <cellStyle name="Normal 9 2 2 2 2 2 9" xfId="1985"/>
    <cellStyle name="Normal 9 2 2 2 2 3" xfId="142"/>
    <cellStyle name="Normal 9 2 2 2 2 3 2" xfId="217"/>
    <cellStyle name="Normal 9 2 2 2 2 3 2 2" xfId="357"/>
    <cellStyle name="Normal 9 2 2 2 2 3 2 2 2" xfId="627"/>
    <cellStyle name="Normal 9 2 2 2 2 3 2 2 2 2" xfId="1156"/>
    <cellStyle name="Normal 9 2 2 2 2 3 2 2 2 3" xfId="1834"/>
    <cellStyle name="Normal 9 2 2 2 2 3 2 2 2 4" xfId="2464"/>
    <cellStyle name="Normal 9 2 2 2 2 3 2 2 2 5" xfId="3098"/>
    <cellStyle name="Normal 9 2 2 2 2 3 2 2 3" xfId="891"/>
    <cellStyle name="Normal 9 2 2 2 2 3 2 2 4" xfId="1569"/>
    <cellStyle name="Normal 9 2 2 2 2 3 2 2 5" xfId="2199"/>
    <cellStyle name="Normal 9 2 2 2 2 3 2 2 6" xfId="2832"/>
    <cellStyle name="Normal 9 2 2 2 2 3 2 3" xfId="495"/>
    <cellStyle name="Normal 9 2 2 2 2 3 2 3 2" xfId="1024"/>
    <cellStyle name="Normal 9 2 2 2 2 3 2 3 3" xfId="1702"/>
    <cellStyle name="Normal 9 2 2 2 2 3 2 3 4" xfId="2332"/>
    <cellStyle name="Normal 9 2 2 2 2 3 2 3 5" xfId="2966"/>
    <cellStyle name="Normal 9 2 2 2 2 3 2 4" xfId="759"/>
    <cellStyle name="Normal 9 2 2 2 2 3 2 5" xfId="1437"/>
    <cellStyle name="Normal 9 2 2 2 2 3 2 6" xfId="2067"/>
    <cellStyle name="Normal 9 2 2 2 2 3 2 7" xfId="2699"/>
    <cellStyle name="Normal 9 2 2 2 2 3 3" xfId="290"/>
    <cellStyle name="Normal 9 2 2 2 2 3 3 2" xfId="561"/>
    <cellStyle name="Normal 9 2 2 2 2 3 3 2 2" xfId="1090"/>
    <cellStyle name="Normal 9 2 2 2 2 3 3 2 3" xfId="1768"/>
    <cellStyle name="Normal 9 2 2 2 2 3 3 2 4" xfId="2398"/>
    <cellStyle name="Normal 9 2 2 2 2 3 3 2 5" xfId="3032"/>
    <cellStyle name="Normal 9 2 2 2 2 3 3 3" xfId="825"/>
    <cellStyle name="Normal 9 2 2 2 2 3 3 4" xfId="1503"/>
    <cellStyle name="Normal 9 2 2 2 2 3 3 5" xfId="2133"/>
    <cellStyle name="Normal 9 2 2 2 2 3 3 6" xfId="2766"/>
    <cellStyle name="Normal 9 2 2 2 2 3 4" xfId="429"/>
    <cellStyle name="Normal 9 2 2 2 2 3 4 2" xfId="958"/>
    <cellStyle name="Normal 9 2 2 2 2 3 4 3" xfId="1636"/>
    <cellStyle name="Normal 9 2 2 2 2 3 4 4" xfId="2266"/>
    <cellStyle name="Normal 9 2 2 2 2 3 4 5" xfId="2900"/>
    <cellStyle name="Normal 9 2 2 2 2 3 5" xfId="1220"/>
    <cellStyle name="Normal 9 2 2 2 2 3 5 2" xfId="1891"/>
    <cellStyle name="Normal 9 2 2 2 2 3 5 3" xfId="2521"/>
    <cellStyle name="Normal 9 2 2 2 2 3 5 4" xfId="3162"/>
    <cellStyle name="Normal 9 2 2 2 2 3 6" xfId="693"/>
    <cellStyle name="Normal 9 2 2 2 2 3 6 2" xfId="3263"/>
    <cellStyle name="Normal 9 2 2 2 2 3 7" xfId="1371"/>
    <cellStyle name="Normal 9 2 2 2 2 3 8" xfId="2001"/>
    <cellStyle name="Normal 9 2 2 2 2 3 9" xfId="2633"/>
    <cellStyle name="Normal 9 2 2 2 2 4" xfId="183"/>
    <cellStyle name="Normal 9 2 2 2 2 4 2" xfId="324"/>
    <cellStyle name="Normal 9 2 2 2 2 4 2 2" xfId="594"/>
    <cellStyle name="Normal 9 2 2 2 2 4 2 2 2" xfId="1123"/>
    <cellStyle name="Normal 9 2 2 2 2 4 2 2 3" xfId="1801"/>
    <cellStyle name="Normal 9 2 2 2 2 4 2 2 4" xfId="2431"/>
    <cellStyle name="Normal 9 2 2 2 2 4 2 2 5" xfId="3065"/>
    <cellStyle name="Normal 9 2 2 2 2 4 2 3" xfId="858"/>
    <cellStyle name="Normal 9 2 2 2 2 4 2 4" xfId="1536"/>
    <cellStyle name="Normal 9 2 2 2 2 4 2 5" xfId="2166"/>
    <cellStyle name="Normal 9 2 2 2 2 4 2 6" xfId="2799"/>
    <cellStyle name="Normal 9 2 2 2 2 4 3" xfId="462"/>
    <cellStyle name="Normal 9 2 2 2 2 4 3 2" xfId="991"/>
    <cellStyle name="Normal 9 2 2 2 2 4 3 3" xfId="1669"/>
    <cellStyle name="Normal 9 2 2 2 2 4 3 4" xfId="2299"/>
    <cellStyle name="Normal 9 2 2 2 2 4 3 5" xfId="2933"/>
    <cellStyle name="Normal 9 2 2 2 2 4 4" xfId="1221"/>
    <cellStyle name="Normal 9 2 2 2 2 4 4 2" xfId="1892"/>
    <cellStyle name="Normal 9 2 2 2 2 4 4 3" xfId="2522"/>
    <cellStyle name="Normal 9 2 2 2 2 4 4 4" xfId="3163"/>
    <cellStyle name="Normal 9 2 2 2 2 4 5" xfId="726"/>
    <cellStyle name="Normal 9 2 2 2 2 4 5 2" xfId="3264"/>
    <cellStyle name="Normal 9 2 2 2 2 4 6" xfId="1404"/>
    <cellStyle name="Normal 9 2 2 2 2 4 7" xfId="2034"/>
    <cellStyle name="Normal 9 2 2 2 2 4 8" xfId="2666"/>
    <cellStyle name="Normal 9 2 2 2 2 5" xfId="257"/>
    <cellStyle name="Normal 9 2 2 2 2 5 2" xfId="528"/>
    <cellStyle name="Normal 9 2 2 2 2 5 2 2" xfId="1057"/>
    <cellStyle name="Normal 9 2 2 2 2 5 2 3" xfId="1735"/>
    <cellStyle name="Normal 9 2 2 2 2 5 2 4" xfId="2365"/>
    <cellStyle name="Normal 9 2 2 2 2 5 2 5" xfId="2999"/>
    <cellStyle name="Normal 9 2 2 2 2 5 3" xfId="792"/>
    <cellStyle name="Normal 9 2 2 2 2 5 4" xfId="1470"/>
    <cellStyle name="Normal 9 2 2 2 2 5 5" xfId="2100"/>
    <cellStyle name="Normal 9 2 2 2 2 5 6" xfId="2733"/>
    <cellStyle name="Normal 9 2 2 2 2 6" xfId="396"/>
    <cellStyle name="Normal 9 2 2 2 2 6 2" xfId="925"/>
    <cellStyle name="Normal 9 2 2 2 2 6 3" xfId="1603"/>
    <cellStyle name="Normal 9 2 2 2 2 6 4" xfId="2233"/>
    <cellStyle name="Normal 9 2 2 2 2 6 5" xfId="2867"/>
    <cellStyle name="Normal 9 2 2 2 2 7" xfId="1189"/>
    <cellStyle name="Normal 9 2 2 2 2 7 2" xfId="1867"/>
    <cellStyle name="Normal 9 2 2 2 2 7 3" xfId="2497"/>
    <cellStyle name="Normal 9 2 2 2 2 7 4" xfId="3131"/>
    <cellStyle name="Normal 9 2 2 2 2 8" xfId="660"/>
    <cellStyle name="Normal 9 2 2 2 2 8 2" xfId="3239"/>
    <cellStyle name="Normal 9 2 2 2 2 9" xfId="1338"/>
    <cellStyle name="Normal 9 2 2 2 3" xfId="117"/>
    <cellStyle name="Normal 9 2 2 2 3 10" xfId="2609"/>
    <cellStyle name="Normal 9 2 2 2 3 2" xfId="152"/>
    <cellStyle name="Normal 9 2 2 2 3 2 2" xfId="226"/>
    <cellStyle name="Normal 9 2 2 2 3 2 2 2" xfId="366"/>
    <cellStyle name="Normal 9 2 2 2 3 2 2 2 2" xfId="636"/>
    <cellStyle name="Normal 9 2 2 2 3 2 2 2 2 2" xfId="1165"/>
    <cellStyle name="Normal 9 2 2 2 3 2 2 2 2 3" xfId="1843"/>
    <cellStyle name="Normal 9 2 2 2 3 2 2 2 2 4" xfId="2473"/>
    <cellStyle name="Normal 9 2 2 2 3 2 2 2 2 5" xfId="3107"/>
    <cellStyle name="Normal 9 2 2 2 3 2 2 2 3" xfId="900"/>
    <cellStyle name="Normal 9 2 2 2 3 2 2 2 4" xfId="1578"/>
    <cellStyle name="Normal 9 2 2 2 3 2 2 2 5" xfId="2208"/>
    <cellStyle name="Normal 9 2 2 2 3 2 2 2 6" xfId="2841"/>
    <cellStyle name="Normal 9 2 2 2 3 2 2 3" xfId="504"/>
    <cellStyle name="Normal 9 2 2 2 3 2 2 3 2" xfId="1033"/>
    <cellStyle name="Normal 9 2 2 2 3 2 2 3 3" xfId="1711"/>
    <cellStyle name="Normal 9 2 2 2 3 2 2 3 4" xfId="2341"/>
    <cellStyle name="Normal 9 2 2 2 3 2 2 3 5" xfId="2975"/>
    <cellStyle name="Normal 9 2 2 2 3 2 2 4" xfId="768"/>
    <cellStyle name="Normal 9 2 2 2 3 2 2 5" xfId="1446"/>
    <cellStyle name="Normal 9 2 2 2 3 2 2 6" xfId="2076"/>
    <cellStyle name="Normal 9 2 2 2 3 2 2 7" xfId="2708"/>
    <cellStyle name="Normal 9 2 2 2 3 2 3" xfId="299"/>
    <cellStyle name="Normal 9 2 2 2 3 2 3 2" xfId="570"/>
    <cellStyle name="Normal 9 2 2 2 3 2 3 2 2" xfId="1099"/>
    <cellStyle name="Normal 9 2 2 2 3 2 3 2 3" xfId="1777"/>
    <cellStyle name="Normal 9 2 2 2 3 2 3 2 4" xfId="2407"/>
    <cellStyle name="Normal 9 2 2 2 3 2 3 2 5" xfId="3041"/>
    <cellStyle name="Normal 9 2 2 2 3 2 3 3" xfId="834"/>
    <cellStyle name="Normal 9 2 2 2 3 2 3 4" xfId="1512"/>
    <cellStyle name="Normal 9 2 2 2 3 2 3 5" xfId="2142"/>
    <cellStyle name="Normal 9 2 2 2 3 2 3 6" xfId="2775"/>
    <cellStyle name="Normal 9 2 2 2 3 2 4" xfId="438"/>
    <cellStyle name="Normal 9 2 2 2 3 2 4 2" xfId="967"/>
    <cellStyle name="Normal 9 2 2 2 3 2 4 3" xfId="1645"/>
    <cellStyle name="Normal 9 2 2 2 3 2 4 4" xfId="2275"/>
    <cellStyle name="Normal 9 2 2 2 3 2 4 5" xfId="2909"/>
    <cellStyle name="Normal 9 2 2 2 3 2 5" xfId="1222"/>
    <cellStyle name="Normal 9 2 2 2 3 2 5 2" xfId="1893"/>
    <cellStyle name="Normal 9 2 2 2 3 2 5 3" xfId="2523"/>
    <cellStyle name="Normal 9 2 2 2 3 2 5 4" xfId="3164"/>
    <cellStyle name="Normal 9 2 2 2 3 2 6" xfId="702"/>
    <cellStyle name="Normal 9 2 2 2 3 2 6 2" xfId="3265"/>
    <cellStyle name="Normal 9 2 2 2 3 2 7" xfId="1380"/>
    <cellStyle name="Normal 9 2 2 2 3 2 8" xfId="2010"/>
    <cellStyle name="Normal 9 2 2 2 3 2 9" xfId="2642"/>
    <cellStyle name="Normal 9 2 2 2 3 3" xfId="192"/>
    <cellStyle name="Normal 9 2 2 2 3 3 2" xfId="333"/>
    <cellStyle name="Normal 9 2 2 2 3 3 2 2" xfId="603"/>
    <cellStyle name="Normal 9 2 2 2 3 3 2 2 2" xfId="1132"/>
    <cellStyle name="Normal 9 2 2 2 3 3 2 2 3" xfId="1810"/>
    <cellStyle name="Normal 9 2 2 2 3 3 2 2 4" xfId="2440"/>
    <cellStyle name="Normal 9 2 2 2 3 3 2 2 5" xfId="3074"/>
    <cellStyle name="Normal 9 2 2 2 3 3 2 3" xfId="867"/>
    <cellStyle name="Normal 9 2 2 2 3 3 2 4" xfId="1545"/>
    <cellStyle name="Normal 9 2 2 2 3 3 2 5" xfId="2175"/>
    <cellStyle name="Normal 9 2 2 2 3 3 2 6" xfId="2808"/>
    <cellStyle name="Normal 9 2 2 2 3 3 3" xfId="471"/>
    <cellStyle name="Normal 9 2 2 2 3 3 3 2" xfId="1000"/>
    <cellStyle name="Normal 9 2 2 2 3 3 3 3" xfId="1678"/>
    <cellStyle name="Normal 9 2 2 2 3 3 3 4" xfId="2308"/>
    <cellStyle name="Normal 9 2 2 2 3 3 3 5" xfId="2942"/>
    <cellStyle name="Normal 9 2 2 2 3 3 4" xfId="1223"/>
    <cellStyle name="Normal 9 2 2 2 3 3 4 2" xfId="1894"/>
    <cellStyle name="Normal 9 2 2 2 3 3 4 3" xfId="2524"/>
    <cellStyle name="Normal 9 2 2 2 3 3 4 4" xfId="3165"/>
    <cellStyle name="Normal 9 2 2 2 3 3 5" xfId="735"/>
    <cellStyle name="Normal 9 2 2 2 3 3 5 2" xfId="3266"/>
    <cellStyle name="Normal 9 2 2 2 3 3 6" xfId="1413"/>
    <cellStyle name="Normal 9 2 2 2 3 3 7" xfId="2043"/>
    <cellStyle name="Normal 9 2 2 2 3 3 8" xfId="2675"/>
    <cellStyle name="Normal 9 2 2 2 3 4" xfId="266"/>
    <cellStyle name="Normal 9 2 2 2 3 4 2" xfId="537"/>
    <cellStyle name="Normal 9 2 2 2 3 4 2 2" xfId="1066"/>
    <cellStyle name="Normal 9 2 2 2 3 4 2 3" xfId="1744"/>
    <cellStyle name="Normal 9 2 2 2 3 4 2 4" xfId="2374"/>
    <cellStyle name="Normal 9 2 2 2 3 4 2 5" xfId="3008"/>
    <cellStyle name="Normal 9 2 2 2 3 4 3" xfId="801"/>
    <cellStyle name="Normal 9 2 2 2 3 4 4" xfId="1479"/>
    <cellStyle name="Normal 9 2 2 2 3 4 5" xfId="2109"/>
    <cellStyle name="Normal 9 2 2 2 3 4 6" xfId="2742"/>
    <cellStyle name="Normal 9 2 2 2 3 5" xfId="405"/>
    <cellStyle name="Normal 9 2 2 2 3 5 2" xfId="934"/>
    <cellStyle name="Normal 9 2 2 2 3 5 3" xfId="1612"/>
    <cellStyle name="Normal 9 2 2 2 3 5 4" xfId="2242"/>
    <cellStyle name="Normal 9 2 2 2 3 5 5" xfId="2876"/>
    <cellStyle name="Normal 9 2 2 2 3 6" xfId="1198"/>
    <cellStyle name="Normal 9 2 2 2 3 6 2" xfId="1876"/>
    <cellStyle name="Normal 9 2 2 2 3 6 3" xfId="2506"/>
    <cellStyle name="Normal 9 2 2 2 3 6 4" xfId="3140"/>
    <cellStyle name="Normal 9 2 2 2 3 7" xfId="669"/>
    <cellStyle name="Normal 9 2 2 2 3 7 2" xfId="3248"/>
    <cellStyle name="Normal 9 2 2 2 3 8" xfId="1347"/>
    <cellStyle name="Normal 9 2 2 2 3 9" xfId="1977"/>
    <cellStyle name="Normal 9 2 2 2 4" xfId="134"/>
    <cellStyle name="Normal 9 2 2 2 4 2" xfId="209"/>
    <cellStyle name="Normal 9 2 2 2 4 2 2" xfId="349"/>
    <cellStyle name="Normal 9 2 2 2 4 2 2 2" xfId="619"/>
    <cellStyle name="Normal 9 2 2 2 4 2 2 2 2" xfId="1148"/>
    <cellStyle name="Normal 9 2 2 2 4 2 2 2 3" xfId="1826"/>
    <cellStyle name="Normal 9 2 2 2 4 2 2 2 4" xfId="2456"/>
    <cellStyle name="Normal 9 2 2 2 4 2 2 2 5" xfId="3090"/>
    <cellStyle name="Normal 9 2 2 2 4 2 2 3" xfId="883"/>
    <cellStyle name="Normal 9 2 2 2 4 2 2 4" xfId="1561"/>
    <cellStyle name="Normal 9 2 2 2 4 2 2 5" xfId="2191"/>
    <cellStyle name="Normal 9 2 2 2 4 2 2 6" xfId="2824"/>
    <cellStyle name="Normal 9 2 2 2 4 2 3" xfId="487"/>
    <cellStyle name="Normal 9 2 2 2 4 2 3 2" xfId="1016"/>
    <cellStyle name="Normal 9 2 2 2 4 2 3 3" xfId="1694"/>
    <cellStyle name="Normal 9 2 2 2 4 2 3 4" xfId="2324"/>
    <cellStyle name="Normal 9 2 2 2 4 2 3 5" xfId="2958"/>
    <cellStyle name="Normal 9 2 2 2 4 2 4" xfId="751"/>
    <cellStyle name="Normal 9 2 2 2 4 2 5" xfId="1429"/>
    <cellStyle name="Normal 9 2 2 2 4 2 6" xfId="2059"/>
    <cellStyle name="Normal 9 2 2 2 4 2 7" xfId="2691"/>
    <cellStyle name="Normal 9 2 2 2 4 3" xfId="282"/>
    <cellStyle name="Normal 9 2 2 2 4 3 2" xfId="553"/>
    <cellStyle name="Normal 9 2 2 2 4 3 2 2" xfId="1082"/>
    <cellStyle name="Normal 9 2 2 2 4 3 2 3" xfId="1760"/>
    <cellStyle name="Normal 9 2 2 2 4 3 2 4" xfId="2390"/>
    <cellStyle name="Normal 9 2 2 2 4 3 2 5" xfId="3024"/>
    <cellStyle name="Normal 9 2 2 2 4 3 3" xfId="817"/>
    <cellStyle name="Normal 9 2 2 2 4 3 4" xfId="1495"/>
    <cellStyle name="Normal 9 2 2 2 4 3 5" xfId="2125"/>
    <cellStyle name="Normal 9 2 2 2 4 3 6" xfId="2758"/>
    <cellStyle name="Normal 9 2 2 2 4 4" xfId="421"/>
    <cellStyle name="Normal 9 2 2 2 4 4 2" xfId="950"/>
    <cellStyle name="Normal 9 2 2 2 4 4 3" xfId="1628"/>
    <cellStyle name="Normal 9 2 2 2 4 4 4" xfId="2258"/>
    <cellStyle name="Normal 9 2 2 2 4 4 5" xfId="2892"/>
    <cellStyle name="Normal 9 2 2 2 4 5" xfId="1224"/>
    <cellStyle name="Normal 9 2 2 2 4 5 2" xfId="1895"/>
    <cellStyle name="Normal 9 2 2 2 4 5 3" xfId="2525"/>
    <cellStyle name="Normal 9 2 2 2 4 5 4" xfId="3166"/>
    <cellStyle name="Normal 9 2 2 2 4 6" xfId="685"/>
    <cellStyle name="Normal 9 2 2 2 4 6 2" xfId="3267"/>
    <cellStyle name="Normal 9 2 2 2 4 7" xfId="1363"/>
    <cellStyle name="Normal 9 2 2 2 4 8" xfId="1993"/>
    <cellStyle name="Normal 9 2 2 2 4 9" xfId="2625"/>
    <cellStyle name="Normal 9 2 2 2 5" xfId="175"/>
    <cellStyle name="Normal 9 2 2 2 5 2" xfId="316"/>
    <cellStyle name="Normal 9 2 2 2 5 2 2" xfId="586"/>
    <cellStyle name="Normal 9 2 2 2 5 2 2 2" xfId="1115"/>
    <cellStyle name="Normal 9 2 2 2 5 2 2 3" xfId="1793"/>
    <cellStyle name="Normal 9 2 2 2 5 2 2 4" xfId="2423"/>
    <cellStyle name="Normal 9 2 2 2 5 2 2 5" xfId="3057"/>
    <cellStyle name="Normal 9 2 2 2 5 2 3" xfId="850"/>
    <cellStyle name="Normal 9 2 2 2 5 2 4" xfId="1528"/>
    <cellStyle name="Normal 9 2 2 2 5 2 5" xfId="2158"/>
    <cellStyle name="Normal 9 2 2 2 5 2 6" xfId="2791"/>
    <cellStyle name="Normal 9 2 2 2 5 3" xfId="454"/>
    <cellStyle name="Normal 9 2 2 2 5 3 2" xfId="983"/>
    <cellStyle name="Normal 9 2 2 2 5 3 3" xfId="1661"/>
    <cellStyle name="Normal 9 2 2 2 5 3 4" xfId="2291"/>
    <cellStyle name="Normal 9 2 2 2 5 3 5" xfId="2925"/>
    <cellStyle name="Normal 9 2 2 2 5 4" xfId="1225"/>
    <cellStyle name="Normal 9 2 2 2 5 4 2" xfId="1896"/>
    <cellStyle name="Normal 9 2 2 2 5 4 3" xfId="2526"/>
    <cellStyle name="Normal 9 2 2 2 5 4 4" xfId="3167"/>
    <cellStyle name="Normal 9 2 2 2 5 5" xfId="718"/>
    <cellStyle name="Normal 9 2 2 2 5 5 2" xfId="3268"/>
    <cellStyle name="Normal 9 2 2 2 5 6" xfId="1396"/>
    <cellStyle name="Normal 9 2 2 2 5 7" xfId="2026"/>
    <cellStyle name="Normal 9 2 2 2 5 8" xfId="2658"/>
    <cellStyle name="Normal 9 2 2 2 6" xfId="249"/>
    <cellStyle name="Normal 9 2 2 2 6 2" xfId="520"/>
    <cellStyle name="Normal 9 2 2 2 6 2 2" xfId="1049"/>
    <cellStyle name="Normal 9 2 2 2 6 2 3" xfId="1727"/>
    <cellStyle name="Normal 9 2 2 2 6 2 4" xfId="2357"/>
    <cellStyle name="Normal 9 2 2 2 6 2 5" xfId="2991"/>
    <cellStyle name="Normal 9 2 2 2 6 3" xfId="784"/>
    <cellStyle name="Normal 9 2 2 2 6 4" xfId="1462"/>
    <cellStyle name="Normal 9 2 2 2 6 5" xfId="2092"/>
    <cellStyle name="Normal 9 2 2 2 6 6" xfId="2725"/>
    <cellStyle name="Normal 9 2 2 2 7" xfId="388"/>
    <cellStyle name="Normal 9 2 2 2 7 2" xfId="917"/>
    <cellStyle name="Normal 9 2 2 2 7 3" xfId="1595"/>
    <cellStyle name="Normal 9 2 2 2 7 4" xfId="2225"/>
    <cellStyle name="Normal 9 2 2 2 7 5" xfId="2859"/>
    <cellStyle name="Normal 9 2 2 2 8" xfId="1181"/>
    <cellStyle name="Normal 9 2 2 2 8 2" xfId="1859"/>
    <cellStyle name="Normal 9 2 2 2 8 3" xfId="2489"/>
    <cellStyle name="Normal 9 2 2 2 8 4" xfId="3123"/>
    <cellStyle name="Normal 9 2 2 2 9" xfId="652"/>
    <cellStyle name="Normal 9 2 2 2 9 2" xfId="3231"/>
    <cellStyle name="Normal 9 2 2 3" xfId="100"/>
    <cellStyle name="Normal 9 2 2 3 10" xfId="1964"/>
    <cellStyle name="Normal 9 2 2 3 11" xfId="2596"/>
    <cellStyle name="Normal 9 2 2 3 2" xfId="121"/>
    <cellStyle name="Normal 9 2 2 3 2 10" xfId="2613"/>
    <cellStyle name="Normal 9 2 2 3 2 2" xfId="156"/>
    <cellStyle name="Normal 9 2 2 3 2 2 2" xfId="230"/>
    <cellStyle name="Normal 9 2 2 3 2 2 2 2" xfId="370"/>
    <cellStyle name="Normal 9 2 2 3 2 2 2 2 2" xfId="640"/>
    <cellStyle name="Normal 9 2 2 3 2 2 2 2 2 2" xfId="1169"/>
    <cellStyle name="Normal 9 2 2 3 2 2 2 2 2 3" xfId="1847"/>
    <cellStyle name="Normal 9 2 2 3 2 2 2 2 2 4" xfId="2477"/>
    <cellStyle name="Normal 9 2 2 3 2 2 2 2 2 5" xfId="3111"/>
    <cellStyle name="Normal 9 2 2 3 2 2 2 2 3" xfId="904"/>
    <cellStyle name="Normal 9 2 2 3 2 2 2 2 4" xfId="1582"/>
    <cellStyle name="Normal 9 2 2 3 2 2 2 2 5" xfId="2212"/>
    <cellStyle name="Normal 9 2 2 3 2 2 2 2 6" xfId="2845"/>
    <cellStyle name="Normal 9 2 2 3 2 2 2 3" xfId="508"/>
    <cellStyle name="Normal 9 2 2 3 2 2 2 3 2" xfId="1037"/>
    <cellStyle name="Normal 9 2 2 3 2 2 2 3 3" xfId="1715"/>
    <cellStyle name="Normal 9 2 2 3 2 2 2 3 4" xfId="2345"/>
    <cellStyle name="Normal 9 2 2 3 2 2 2 3 5" xfId="2979"/>
    <cellStyle name="Normal 9 2 2 3 2 2 2 4" xfId="772"/>
    <cellStyle name="Normal 9 2 2 3 2 2 2 5" xfId="1450"/>
    <cellStyle name="Normal 9 2 2 3 2 2 2 6" xfId="2080"/>
    <cellStyle name="Normal 9 2 2 3 2 2 2 7" xfId="2712"/>
    <cellStyle name="Normal 9 2 2 3 2 2 3" xfId="303"/>
    <cellStyle name="Normal 9 2 2 3 2 2 3 2" xfId="574"/>
    <cellStyle name="Normal 9 2 2 3 2 2 3 2 2" xfId="1103"/>
    <cellStyle name="Normal 9 2 2 3 2 2 3 2 3" xfId="1781"/>
    <cellStyle name="Normal 9 2 2 3 2 2 3 2 4" xfId="2411"/>
    <cellStyle name="Normal 9 2 2 3 2 2 3 2 5" xfId="3045"/>
    <cellStyle name="Normal 9 2 2 3 2 2 3 3" xfId="838"/>
    <cellStyle name="Normal 9 2 2 3 2 2 3 4" xfId="1516"/>
    <cellStyle name="Normal 9 2 2 3 2 2 3 5" xfId="2146"/>
    <cellStyle name="Normal 9 2 2 3 2 2 3 6" xfId="2779"/>
    <cellStyle name="Normal 9 2 2 3 2 2 4" xfId="442"/>
    <cellStyle name="Normal 9 2 2 3 2 2 4 2" xfId="971"/>
    <cellStyle name="Normal 9 2 2 3 2 2 4 3" xfId="1649"/>
    <cellStyle name="Normal 9 2 2 3 2 2 4 4" xfId="2279"/>
    <cellStyle name="Normal 9 2 2 3 2 2 4 5" xfId="2913"/>
    <cellStyle name="Normal 9 2 2 3 2 2 5" xfId="1226"/>
    <cellStyle name="Normal 9 2 2 3 2 2 5 2" xfId="1897"/>
    <cellStyle name="Normal 9 2 2 3 2 2 5 3" xfId="2527"/>
    <cellStyle name="Normal 9 2 2 3 2 2 5 4" xfId="3168"/>
    <cellStyle name="Normal 9 2 2 3 2 2 6" xfId="706"/>
    <cellStyle name="Normal 9 2 2 3 2 2 6 2" xfId="3269"/>
    <cellStyle name="Normal 9 2 2 3 2 2 7" xfId="1384"/>
    <cellStyle name="Normal 9 2 2 3 2 2 8" xfId="2014"/>
    <cellStyle name="Normal 9 2 2 3 2 2 9" xfId="2646"/>
    <cellStyle name="Normal 9 2 2 3 2 3" xfId="196"/>
    <cellStyle name="Normal 9 2 2 3 2 3 2" xfId="337"/>
    <cellStyle name="Normal 9 2 2 3 2 3 2 2" xfId="607"/>
    <cellStyle name="Normal 9 2 2 3 2 3 2 2 2" xfId="1136"/>
    <cellStyle name="Normal 9 2 2 3 2 3 2 2 3" xfId="1814"/>
    <cellStyle name="Normal 9 2 2 3 2 3 2 2 4" xfId="2444"/>
    <cellStyle name="Normal 9 2 2 3 2 3 2 2 5" xfId="3078"/>
    <cellStyle name="Normal 9 2 2 3 2 3 2 3" xfId="871"/>
    <cellStyle name="Normal 9 2 2 3 2 3 2 4" xfId="1549"/>
    <cellStyle name="Normal 9 2 2 3 2 3 2 5" xfId="2179"/>
    <cellStyle name="Normal 9 2 2 3 2 3 2 6" xfId="2812"/>
    <cellStyle name="Normal 9 2 2 3 2 3 3" xfId="475"/>
    <cellStyle name="Normal 9 2 2 3 2 3 3 2" xfId="1004"/>
    <cellStyle name="Normal 9 2 2 3 2 3 3 3" xfId="1682"/>
    <cellStyle name="Normal 9 2 2 3 2 3 3 4" xfId="2312"/>
    <cellStyle name="Normal 9 2 2 3 2 3 3 5" xfId="2946"/>
    <cellStyle name="Normal 9 2 2 3 2 3 4" xfId="1227"/>
    <cellStyle name="Normal 9 2 2 3 2 3 4 2" xfId="1898"/>
    <cellStyle name="Normal 9 2 2 3 2 3 4 3" xfId="2528"/>
    <cellStyle name="Normal 9 2 2 3 2 3 4 4" xfId="3169"/>
    <cellStyle name="Normal 9 2 2 3 2 3 5" xfId="739"/>
    <cellStyle name="Normal 9 2 2 3 2 3 5 2" xfId="3270"/>
    <cellStyle name="Normal 9 2 2 3 2 3 6" xfId="1417"/>
    <cellStyle name="Normal 9 2 2 3 2 3 7" xfId="2047"/>
    <cellStyle name="Normal 9 2 2 3 2 3 8" xfId="2679"/>
    <cellStyle name="Normal 9 2 2 3 2 4" xfId="270"/>
    <cellStyle name="Normal 9 2 2 3 2 4 2" xfId="541"/>
    <cellStyle name="Normal 9 2 2 3 2 4 2 2" xfId="1070"/>
    <cellStyle name="Normal 9 2 2 3 2 4 2 3" xfId="1748"/>
    <cellStyle name="Normal 9 2 2 3 2 4 2 4" xfId="2378"/>
    <cellStyle name="Normal 9 2 2 3 2 4 2 5" xfId="3012"/>
    <cellStyle name="Normal 9 2 2 3 2 4 3" xfId="805"/>
    <cellStyle name="Normal 9 2 2 3 2 4 4" xfId="1483"/>
    <cellStyle name="Normal 9 2 2 3 2 4 5" xfId="2113"/>
    <cellStyle name="Normal 9 2 2 3 2 4 6" xfId="2746"/>
    <cellStyle name="Normal 9 2 2 3 2 5" xfId="409"/>
    <cellStyle name="Normal 9 2 2 3 2 5 2" xfId="938"/>
    <cellStyle name="Normal 9 2 2 3 2 5 3" xfId="1616"/>
    <cellStyle name="Normal 9 2 2 3 2 5 4" xfId="2246"/>
    <cellStyle name="Normal 9 2 2 3 2 5 5" xfId="2880"/>
    <cellStyle name="Normal 9 2 2 3 2 6" xfId="1202"/>
    <cellStyle name="Normal 9 2 2 3 2 6 2" xfId="1880"/>
    <cellStyle name="Normal 9 2 2 3 2 6 3" xfId="2510"/>
    <cellStyle name="Normal 9 2 2 3 2 6 4" xfId="3144"/>
    <cellStyle name="Normal 9 2 2 3 2 7" xfId="673"/>
    <cellStyle name="Normal 9 2 2 3 2 7 2" xfId="3252"/>
    <cellStyle name="Normal 9 2 2 3 2 8" xfId="1351"/>
    <cellStyle name="Normal 9 2 2 3 2 9" xfId="1981"/>
    <cellStyle name="Normal 9 2 2 3 3" xfId="138"/>
    <cellStyle name="Normal 9 2 2 3 3 2" xfId="213"/>
    <cellStyle name="Normal 9 2 2 3 3 2 2" xfId="353"/>
    <cellStyle name="Normal 9 2 2 3 3 2 2 2" xfId="623"/>
    <cellStyle name="Normal 9 2 2 3 3 2 2 2 2" xfId="1152"/>
    <cellStyle name="Normal 9 2 2 3 3 2 2 2 3" xfId="1830"/>
    <cellStyle name="Normal 9 2 2 3 3 2 2 2 4" xfId="2460"/>
    <cellStyle name="Normal 9 2 2 3 3 2 2 2 5" xfId="3094"/>
    <cellStyle name="Normal 9 2 2 3 3 2 2 3" xfId="887"/>
    <cellStyle name="Normal 9 2 2 3 3 2 2 4" xfId="1565"/>
    <cellStyle name="Normal 9 2 2 3 3 2 2 5" xfId="2195"/>
    <cellStyle name="Normal 9 2 2 3 3 2 2 6" xfId="2828"/>
    <cellStyle name="Normal 9 2 2 3 3 2 3" xfId="491"/>
    <cellStyle name="Normal 9 2 2 3 3 2 3 2" xfId="1020"/>
    <cellStyle name="Normal 9 2 2 3 3 2 3 3" xfId="1698"/>
    <cellStyle name="Normal 9 2 2 3 3 2 3 4" xfId="2328"/>
    <cellStyle name="Normal 9 2 2 3 3 2 3 5" xfId="2962"/>
    <cellStyle name="Normal 9 2 2 3 3 2 4" xfId="755"/>
    <cellStyle name="Normal 9 2 2 3 3 2 5" xfId="1433"/>
    <cellStyle name="Normal 9 2 2 3 3 2 6" xfId="2063"/>
    <cellStyle name="Normal 9 2 2 3 3 2 7" xfId="2695"/>
    <cellStyle name="Normal 9 2 2 3 3 3" xfId="286"/>
    <cellStyle name="Normal 9 2 2 3 3 3 2" xfId="557"/>
    <cellStyle name="Normal 9 2 2 3 3 3 2 2" xfId="1086"/>
    <cellStyle name="Normal 9 2 2 3 3 3 2 3" xfId="1764"/>
    <cellStyle name="Normal 9 2 2 3 3 3 2 4" xfId="2394"/>
    <cellStyle name="Normal 9 2 2 3 3 3 2 5" xfId="3028"/>
    <cellStyle name="Normal 9 2 2 3 3 3 3" xfId="821"/>
    <cellStyle name="Normal 9 2 2 3 3 3 4" xfId="1499"/>
    <cellStyle name="Normal 9 2 2 3 3 3 5" xfId="2129"/>
    <cellStyle name="Normal 9 2 2 3 3 3 6" xfId="2762"/>
    <cellStyle name="Normal 9 2 2 3 3 4" xfId="425"/>
    <cellStyle name="Normal 9 2 2 3 3 4 2" xfId="954"/>
    <cellStyle name="Normal 9 2 2 3 3 4 3" xfId="1632"/>
    <cellStyle name="Normal 9 2 2 3 3 4 4" xfId="2262"/>
    <cellStyle name="Normal 9 2 2 3 3 4 5" xfId="2896"/>
    <cellStyle name="Normal 9 2 2 3 3 5" xfId="1228"/>
    <cellStyle name="Normal 9 2 2 3 3 5 2" xfId="1899"/>
    <cellStyle name="Normal 9 2 2 3 3 5 3" xfId="2529"/>
    <cellStyle name="Normal 9 2 2 3 3 5 4" xfId="3170"/>
    <cellStyle name="Normal 9 2 2 3 3 6" xfId="689"/>
    <cellStyle name="Normal 9 2 2 3 3 6 2" xfId="3271"/>
    <cellStyle name="Normal 9 2 2 3 3 7" xfId="1367"/>
    <cellStyle name="Normal 9 2 2 3 3 8" xfId="1997"/>
    <cellStyle name="Normal 9 2 2 3 3 9" xfId="2629"/>
    <cellStyle name="Normal 9 2 2 3 4" xfId="179"/>
    <cellStyle name="Normal 9 2 2 3 4 2" xfId="320"/>
    <cellStyle name="Normal 9 2 2 3 4 2 2" xfId="590"/>
    <cellStyle name="Normal 9 2 2 3 4 2 2 2" xfId="1119"/>
    <cellStyle name="Normal 9 2 2 3 4 2 2 3" xfId="1797"/>
    <cellStyle name="Normal 9 2 2 3 4 2 2 4" xfId="2427"/>
    <cellStyle name="Normal 9 2 2 3 4 2 2 5" xfId="3061"/>
    <cellStyle name="Normal 9 2 2 3 4 2 3" xfId="854"/>
    <cellStyle name="Normal 9 2 2 3 4 2 4" xfId="1532"/>
    <cellStyle name="Normal 9 2 2 3 4 2 5" xfId="2162"/>
    <cellStyle name="Normal 9 2 2 3 4 2 6" xfId="2795"/>
    <cellStyle name="Normal 9 2 2 3 4 3" xfId="458"/>
    <cellStyle name="Normal 9 2 2 3 4 3 2" xfId="987"/>
    <cellStyle name="Normal 9 2 2 3 4 3 3" xfId="1665"/>
    <cellStyle name="Normal 9 2 2 3 4 3 4" xfId="2295"/>
    <cellStyle name="Normal 9 2 2 3 4 3 5" xfId="2929"/>
    <cellStyle name="Normal 9 2 2 3 4 4" xfId="1229"/>
    <cellStyle name="Normal 9 2 2 3 4 4 2" xfId="1900"/>
    <cellStyle name="Normal 9 2 2 3 4 4 3" xfId="2530"/>
    <cellStyle name="Normal 9 2 2 3 4 4 4" xfId="3171"/>
    <cellStyle name="Normal 9 2 2 3 4 5" xfId="722"/>
    <cellStyle name="Normal 9 2 2 3 4 5 2" xfId="3272"/>
    <cellStyle name="Normal 9 2 2 3 4 6" xfId="1400"/>
    <cellStyle name="Normal 9 2 2 3 4 7" xfId="2030"/>
    <cellStyle name="Normal 9 2 2 3 4 8" xfId="2662"/>
    <cellStyle name="Normal 9 2 2 3 5" xfId="253"/>
    <cellStyle name="Normal 9 2 2 3 5 2" xfId="524"/>
    <cellStyle name="Normal 9 2 2 3 5 2 2" xfId="1053"/>
    <cellStyle name="Normal 9 2 2 3 5 2 3" xfId="1731"/>
    <cellStyle name="Normal 9 2 2 3 5 2 4" xfId="2361"/>
    <cellStyle name="Normal 9 2 2 3 5 2 5" xfId="2995"/>
    <cellStyle name="Normal 9 2 2 3 5 3" xfId="788"/>
    <cellStyle name="Normal 9 2 2 3 5 4" xfId="1466"/>
    <cellStyle name="Normal 9 2 2 3 5 5" xfId="2096"/>
    <cellStyle name="Normal 9 2 2 3 5 6" xfId="2729"/>
    <cellStyle name="Normal 9 2 2 3 6" xfId="392"/>
    <cellStyle name="Normal 9 2 2 3 6 2" xfId="921"/>
    <cellStyle name="Normal 9 2 2 3 6 3" xfId="1599"/>
    <cellStyle name="Normal 9 2 2 3 6 4" xfId="2229"/>
    <cellStyle name="Normal 9 2 2 3 6 5" xfId="2863"/>
    <cellStyle name="Normal 9 2 2 3 7" xfId="1185"/>
    <cellStyle name="Normal 9 2 2 3 7 2" xfId="1863"/>
    <cellStyle name="Normal 9 2 2 3 7 3" xfId="2493"/>
    <cellStyle name="Normal 9 2 2 3 7 4" xfId="3127"/>
    <cellStyle name="Normal 9 2 2 3 8" xfId="656"/>
    <cellStyle name="Normal 9 2 2 3 8 2" xfId="3235"/>
    <cellStyle name="Normal 9 2 2 3 9" xfId="1334"/>
    <cellStyle name="Normal 9 2 2 4" xfId="113"/>
    <cellStyle name="Normal 9 2 2 4 10" xfId="2605"/>
    <cellStyle name="Normal 9 2 2 4 2" xfId="148"/>
    <cellStyle name="Normal 9 2 2 4 2 2" xfId="222"/>
    <cellStyle name="Normal 9 2 2 4 2 2 2" xfId="362"/>
    <cellStyle name="Normal 9 2 2 4 2 2 2 2" xfId="632"/>
    <cellStyle name="Normal 9 2 2 4 2 2 2 2 2" xfId="1161"/>
    <cellStyle name="Normal 9 2 2 4 2 2 2 2 3" xfId="1839"/>
    <cellStyle name="Normal 9 2 2 4 2 2 2 2 4" xfId="2469"/>
    <cellStyle name="Normal 9 2 2 4 2 2 2 2 5" xfId="3103"/>
    <cellStyle name="Normal 9 2 2 4 2 2 2 3" xfId="896"/>
    <cellStyle name="Normal 9 2 2 4 2 2 2 4" xfId="1574"/>
    <cellStyle name="Normal 9 2 2 4 2 2 2 5" xfId="2204"/>
    <cellStyle name="Normal 9 2 2 4 2 2 2 6" xfId="2837"/>
    <cellStyle name="Normal 9 2 2 4 2 2 3" xfId="500"/>
    <cellStyle name="Normal 9 2 2 4 2 2 3 2" xfId="1029"/>
    <cellStyle name="Normal 9 2 2 4 2 2 3 3" xfId="1707"/>
    <cellStyle name="Normal 9 2 2 4 2 2 3 4" xfId="2337"/>
    <cellStyle name="Normal 9 2 2 4 2 2 3 5" xfId="2971"/>
    <cellStyle name="Normal 9 2 2 4 2 2 4" xfId="764"/>
    <cellStyle name="Normal 9 2 2 4 2 2 5" xfId="1442"/>
    <cellStyle name="Normal 9 2 2 4 2 2 6" xfId="2072"/>
    <cellStyle name="Normal 9 2 2 4 2 2 7" xfId="2704"/>
    <cellStyle name="Normal 9 2 2 4 2 3" xfId="295"/>
    <cellStyle name="Normal 9 2 2 4 2 3 2" xfId="566"/>
    <cellStyle name="Normal 9 2 2 4 2 3 2 2" xfId="1095"/>
    <cellStyle name="Normal 9 2 2 4 2 3 2 3" xfId="1773"/>
    <cellStyle name="Normal 9 2 2 4 2 3 2 4" xfId="2403"/>
    <cellStyle name="Normal 9 2 2 4 2 3 2 5" xfId="3037"/>
    <cellStyle name="Normal 9 2 2 4 2 3 3" xfId="830"/>
    <cellStyle name="Normal 9 2 2 4 2 3 4" xfId="1508"/>
    <cellStyle name="Normal 9 2 2 4 2 3 5" xfId="2138"/>
    <cellStyle name="Normal 9 2 2 4 2 3 6" xfId="2771"/>
    <cellStyle name="Normal 9 2 2 4 2 4" xfId="434"/>
    <cellStyle name="Normal 9 2 2 4 2 4 2" xfId="963"/>
    <cellStyle name="Normal 9 2 2 4 2 4 3" xfId="1641"/>
    <cellStyle name="Normal 9 2 2 4 2 4 4" xfId="2271"/>
    <cellStyle name="Normal 9 2 2 4 2 4 5" xfId="2905"/>
    <cellStyle name="Normal 9 2 2 4 2 5" xfId="1230"/>
    <cellStyle name="Normal 9 2 2 4 2 5 2" xfId="1901"/>
    <cellStyle name="Normal 9 2 2 4 2 5 3" xfId="2531"/>
    <cellStyle name="Normal 9 2 2 4 2 5 4" xfId="3172"/>
    <cellStyle name="Normal 9 2 2 4 2 6" xfId="698"/>
    <cellStyle name="Normal 9 2 2 4 2 6 2" xfId="3273"/>
    <cellStyle name="Normal 9 2 2 4 2 7" xfId="1376"/>
    <cellStyle name="Normal 9 2 2 4 2 8" xfId="2006"/>
    <cellStyle name="Normal 9 2 2 4 2 9" xfId="2638"/>
    <cellStyle name="Normal 9 2 2 4 3" xfId="188"/>
    <cellStyle name="Normal 9 2 2 4 3 2" xfId="329"/>
    <cellStyle name="Normal 9 2 2 4 3 2 2" xfId="599"/>
    <cellStyle name="Normal 9 2 2 4 3 2 2 2" xfId="1128"/>
    <cellStyle name="Normal 9 2 2 4 3 2 2 3" xfId="1806"/>
    <cellStyle name="Normal 9 2 2 4 3 2 2 4" xfId="2436"/>
    <cellStyle name="Normal 9 2 2 4 3 2 2 5" xfId="3070"/>
    <cellStyle name="Normal 9 2 2 4 3 2 3" xfId="863"/>
    <cellStyle name="Normal 9 2 2 4 3 2 4" xfId="1541"/>
    <cellStyle name="Normal 9 2 2 4 3 2 5" xfId="2171"/>
    <cellStyle name="Normal 9 2 2 4 3 2 6" xfId="2804"/>
    <cellStyle name="Normal 9 2 2 4 3 3" xfId="467"/>
    <cellStyle name="Normal 9 2 2 4 3 3 2" xfId="996"/>
    <cellStyle name="Normal 9 2 2 4 3 3 3" xfId="1674"/>
    <cellStyle name="Normal 9 2 2 4 3 3 4" xfId="2304"/>
    <cellStyle name="Normal 9 2 2 4 3 3 5" xfId="2938"/>
    <cellStyle name="Normal 9 2 2 4 3 4" xfId="1231"/>
    <cellStyle name="Normal 9 2 2 4 3 4 2" xfId="1902"/>
    <cellStyle name="Normal 9 2 2 4 3 4 3" xfId="2532"/>
    <cellStyle name="Normal 9 2 2 4 3 4 4" xfId="3173"/>
    <cellStyle name="Normal 9 2 2 4 3 5" xfId="731"/>
    <cellStyle name="Normal 9 2 2 4 3 5 2" xfId="3274"/>
    <cellStyle name="Normal 9 2 2 4 3 6" xfId="1409"/>
    <cellStyle name="Normal 9 2 2 4 3 7" xfId="2039"/>
    <cellStyle name="Normal 9 2 2 4 3 8" xfId="2671"/>
    <cellStyle name="Normal 9 2 2 4 4" xfId="262"/>
    <cellStyle name="Normal 9 2 2 4 4 2" xfId="533"/>
    <cellStyle name="Normal 9 2 2 4 4 2 2" xfId="1062"/>
    <cellStyle name="Normal 9 2 2 4 4 2 3" xfId="1740"/>
    <cellStyle name="Normal 9 2 2 4 4 2 4" xfId="2370"/>
    <cellStyle name="Normal 9 2 2 4 4 2 5" xfId="3004"/>
    <cellStyle name="Normal 9 2 2 4 4 3" xfId="797"/>
    <cellStyle name="Normal 9 2 2 4 4 4" xfId="1475"/>
    <cellStyle name="Normal 9 2 2 4 4 5" xfId="2105"/>
    <cellStyle name="Normal 9 2 2 4 4 6" xfId="2738"/>
    <cellStyle name="Normal 9 2 2 4 5" xfId="401"/>
    <cellStyle name="Normal 9 2 2 4 5 2" xfId="930"/>
    <cellStyle name="Normal 9 2 2 4 5 3" xfId="1608"/>
    <cellStyle name="Normal 9 2 2 4 5 4" xfId="2238"/>
    <cellStyle name="Normal 9 2 2 4 5 5" xfId="2872"/>
    <cellStyle name="Normal 9 2 2 4 6" xfId="1194"/>
    <cellStyle name="Normal 9 2 2 4 6 2" xfId="1872"/>
    <cellStyle name="Normal 9 2 2 4 6 3" xfId="2502"/>
    <cellStyle name="Normal 9 2 2 4 6 4" xfId="3136"/>
    <cellStyle name="Normal 9 2 2 4 7" xfId="665"/>
    <cellStyle name="Normal 9 2 2 4 7 2" xfId="3244"/>
    <cellStyle name="Normal 9 2 2 4 8" xfId="1343"/>
    <cellStyle name="Normal 9 2 2 4 9" xfId="1973"/>
    <cellStyle name="Normal 9 2 2 5" xfId="130"/>
    <cellStyle name="Normal 9 2 2 5 2" xfId="205"/>
    <cellStyle name="Normal 9 2 2 5 2 2" xfId="345"/>
    <cellStyle name="Normal 9 2 2 5 2 2 2" xfId="615"/>
    <cellStyle name="Normal 9 2 2 5 2 2 2 2" xfId="1144"/>
    <cellStyle name="Normal 9 2 2 5 2 2 2 3" xfId="1822"/>
    <cellStyle name="Normal 9 2 2 5 2 2 2 4" xfId="2452"/>
    <cellStyle name="Normal 9 2 2 5 2 2 2 5" xfId="3086"/>
    <cellStyle name="Normal 9 2 2 5 2 2 3" xfId="879"/>
    <cellStyle name="Normal 9 2 2 5 2 2 4" xfId="1557"/>
    <cellStyle name="Normal 9 2 2 5 2 2 5" xfId="2187"/>
    <cellStyle name="Normal 9 2 2 5 2 2 6" xfId="2820"/>
    <cellStyle name="Normal 9 2 2 5 2 3" xfId="483"/>
    <cellStyle name="Normal 9 2 2 5 2 3 2" xfId="1012"/>
    <cellStyle name="Normal 9 2 2 5 2 3 3" xfId="1690"/>
    <cellStyle name="Normal 9 2 2 5 2 3 4" xfId="2320"/>
    <cellStyle name="Normal 9 2 2 5 2 3 5" xfId="2954"/>
    <cellStyle name="Normal 9 2 2 5 2 4" xfId="747"/>
    <cellStyle name="Normal 9 2 2 5 2 5" xfId="1425"/>
    <cellStyle name="Normal 9 2 2 5 2 6" xfId="2055"/>
    <cellStyle name="Normal 9 2 2 5 2 7" xfId="2687"/>
    <cellStyle name="Normal 9 2 2 5 3" xfId="278"/>
    <cellStyle name="Normal 9 2 2 5 3 2" xfId="549"/>
    <cellStyle name="Normal 9 2 2 5 3 2 2" xfId="1078"/>
    <cellStyle name="Normal 9 2 2 5 3 2 3" xfId="1756"/>
    <cellStyle name="Normal 9 2 2 5 3 2 4" xfId="2386"/>
    <cellStyle name="Normal 9 2 2 5 3 2 5" xfId="3020"/>
    <cellStyle name="Normal 9 2 2 5 3 3" xfId="813"/>
    <cellStyle name="Normal 9 2 2 5 3 4" xfId="1491"/>
    <cellStyle name="Normal 9 2 2 5 3 5" xfId="2121"/>
    <cellStyle name="Normal 9 2 2 5 3 6" xfId="2754"/>
    <cellStyle name="Normal 9 2 2 5 4" xfId="417"/>
    <cellStyle name="Normal 9 2 2 5 4 2" xfId="946"/>
    <cellStyle name="Normal 9 2 2 5 4 3" xfId="1624"/>
    <cellStyle name="Normal 9 2 2 5 4 4" xfId="2254"/>
    <cellStyle name="Normal 9 2 2 5 4 5" xfId="2888"/>
    <cellStyle name="Normal 9 2 2 5 5" xfId="1232"/>
    <cellStyle name="Normal 9 2 2 5 5 2" xfId="1903"/>
    <cellStyle name="Normal 9 2 2 5 5 3" xfId="2533"/>
    <cellStyle name="Normal 9 2 2 5 5 4" xfId="3174"/>
    <cellStyle name="Normal 9 2 2 5 6" xfId="681"/>
    <cellStyle name="Normal 9 2 2 5 6 2" xfId="3275"/>
    <cellStyle name="Normal 9 2 2 5 7" xfId="1359"/>
    <cellStyle name="Normal 9 2 2 5 8" xfId="1989"/>
    <cellStyle name="Normal 9 2 2 5 9" xfId="2621"/>
    <cellStyle name="Normal 9 2 2 6" xfId="171"/>
    <cellStyle name="Normal 9 2 2 6 2" xfId="312"/>
    <cellStyle name="Normal 9 2 2 6 2 2" xfId="582"/>
    <cellStyle name="Normal 9 2 2 6 2 2 2" xfId="1111"/>
    <cellStyle name="Normal 9 2 2 6 2 2 3" xfId="1789"/>
    <cellStyle name="Normal 9 2 2 6 2 2 4" xfId="2419"/>
    <cellStyle name="Normal 9 2 2 6 2 2 5" xfId="3053"/>
    <cellStyle name="Normal 9 2 2 6 2 3" xfId="846"/>
    <cellStyle name="Normal 9 2 2 6 2 4" xfId="1524"/>
    <cellStyle name="Normal 9 2 2 6 2 5" xfId="2154"/>
    <cellStyle name="Normal 9 2 2 6 2 6" xfId="2787"/>
    <cellStyle name="Normal 9 2 2 6 3" xfId="450"/>
    <cellStyle name="Normal 9 2 2 6 3 2" xfId="979"/>
    <cellStyle name="Normal 9 2 2 6 3 3" xfId="1657"/>
    <cellStyle name="Normal 9 2 2 6 3 4" xfId="2287"/>
    <cellStyle name="Normal 9 2 2 6 3 5" xfId="2921"/>
    <cellStyle name="Normal 9 2 2 6 4" xfId="1233"/>
    <cellStyle name="Normal 9 2 2 6 4 2" xfId="1904"/>
    <cellStyle name="Normal 9 2 2 6 4 3" xfId="2534"/>
    <cellStyle name="Normal 9 2 2 6 4 4" xfId="3175"/>
    <cellStyle name="Normal 9 2 2 6 5" xfId="714"/>
    <cellStyle name="Normal 9 2 2 6 5 2" xfId="3276"/>
    <cellStyle name="Normal 9 2 2 6 6" xfId="1392"/>
    <cellStyle name="Normal 9 2 2 6 7" xfId="2022"/>
    <cellStyle name="Normal 9 2 2 6 8" xfId="2654"/>
    <cellStyle name="Normal 9 2 2 7" xfId="245"/>
    <cellStyle name="Normal 9 2 2 7 2" xfId="516"/>
    <cellStyle name="Normal 9 2 2 7 2 2" xfId="1045"/>
    <cellStyle name="Normal 9 2 2 7 2 3" xfId="1723"/>
    <cellStyle name="Normal 9 2 2 7 2 4" xfId="2353"/>
    <cellStyle name="Normal 9 2 2 7 2 5" xfId="2987"/>
    <cellStyle name="Normal 9 2 2 7 3" xfId="780"/>
    <cellStyle name="Normal 9 2 2 7 4" xfId="1458"/>
    <cellStyle name="Normal 9 2 2 7 5" xfId="2088"/>
    <cellStyle name="Normal 9 2 2 7 6" xfId="2721"/>
    <cellStyle name="Normal 9 2 2 8" xfId="384"/>
    <cellStyle name="Normal 9 2 2 8 2" xfId="913"/>
    <cellStyle name="Normal 9 2 2 8 3" xfId="1591"/>
    <cellStyle name="Normal 9 2 2 8 4" xfId="2221"/>
    <cellStyle name="Normal 9 2 2 8 5" xfId="2855"/>
    <cellStyle name="Normal 9 2 2 9" xfId="1177"/>
    <cellStyle name="Normal 9 2 2 9 2" xfId="1855"/>
    <cellStyle name="Normal 9 2 2 9 3" xfId="2485"/>
    <cellStyle name="Normal 9 2 2 9 4" xfId="3119"/>
    <cellStyle name="Normal 9 2 3" xfId="48"/>
    <cellStyle name="Normal 9 2 3 10" xfId="1328"/>
    <cellStyle name="Normal 9 2 3 11" xfId="1958"/>
    <cellStyle name="Normal 9 2 3 12" xfId="2590"/>
    <cellStyle name="Normal 9 2 3 2" xfId="102"/>
    <cellStyle name="Normal 9 2 3 2 10" xfId="1966"/>
    <cellStyle name="Normal 9 2 3 2 11" xfId="2598"/>
    <cellStyle name="Normal 9 2 3 2 2" xfId="123"/>
    <cellStyle name="Normal 9 2 3 2 2 10" xfId="2615"/>
    <cellStyle name="Normal 9 2 3 2 2 2" xfId="158"/>
    <cellStyle name="Normal 9 2 3 2 2 2 2" xfId="232"/>
    <cellStyle name="Normal 9 2 3 2 2 2 2 2" xfId="372"/>
    <cellStyle name="Normal 9 2 3 2 2 2 2 2 2" xfId="642"/>
    <cellStyle name="Normal 9 2 3 2 2 2 2 2 2 2" xfId="1171"/>
    <cellStyle name="Normal 9 2 3 2 2 2 2 2 2 3" xfId="1849"/>
    <cellStyle name="Normal 9 2 3 2 2 2 2 2 2 4" xfId="2479"/>
    <cellStyle name="Normal 9 2 3 2 2 2 2 2 2 5" xfId="3113"/>
    <cellStyle name="Normal 9 2 3 2 2 2 2 2 3" xfId="906"/>
    <cellStyle name="Normal 9 2 3 2 2 2 2 2 4" xfId="1584"/>
    <cellStyle name="Normal 9 2 3 2 2 2 2 2 5" xfId="2214"/>
    <cellStyle name="Normal 9 2 3 2 2 2 2 2 6" xfId="2847"/>
    <cellStyle name="Normal 9 2 3 2 2 2 2 3" xfId="510"/>
    <cellStyle name="Normal 9 2 3 2 2 2 2 3 2" xfId="1039"/>
    <cellStyle name="Normal 9 2 3 2 2 2 2 3 3" xfId="1717"/>
    <cellStyle name="Normal 9 2 3 2 2 2 2 3 4" xfId="2347"/>
    <cellStyle name="Normal 9 2 3 2 2 2 2 3 5" xfId="2981"/>
    <cellStyle name="Normal 9 2 3 2 2 2 2 4" xfId="774"/>
    <cellStyle name="Normal 9 2 3 2 2 2 2 5" xfId="1452"/>
    <cellStyle name="Normal 9 2 3 2 2 2 2 6" xfId="2082"/>
    <cellStyle name="Normal 9 2 3 2 2 2 2 7" xfId="2714"/>
    <cellStyle name="Normal 9 2 3 2 2 2 3" xfId="305"/>
    <cellStyle name="Normal 9 2 3 2 2 2 3 2" xfId="576"/>
    <cellStyle name="Normal 9 2 3 2 2 2 3 2 2" xfId="1105"/>
    <cellStyle name="Normal 9 2 3 2 2 2 3 2 3" xfId="1783"/>
    <cellStyle name="Normal 9 2 3 2 2 2 3 2 4" xfId="2413"/>
    <cellStyle name="Normal 9 2 3 2 2 2 3 2 5" xfId="3047"/>
    <cellStyle name="Normal 9 2 3 2 2 2 3 3" xfId="840"/>
    <cellStyle name="Normal 9 2 3 2 2 2 3 4" xfId="1518"/>
    <cellStyle name="Normal 9 2 3 2 2 2 3 5" xfId="2148"/>
    <cellStyle name="Normal 9 2 3 2 2 2 3 6" xfId="2781"/>
    <cellStyle name="Normal 9 2 3 2 2 2 4" xfId="444"/>
    <cellStyle name="Normal 9 2 3 2 2 2 4 2" xfId="973"/>
    <cellStyle name="Normal 9 2 3 2 2 2 4 3" xfId="1651"/>
    <cellStyle name="Normal 9 2 3 2 2 2 4 4" xfId="2281"/>
    <cellStyle name="Normal 9 2 3 2 2 2 4 5" xfId="2915"/>
    <cellStyle name="Normal 9 2 3 2 2 2 5" xfId="1234"/>
    <cellStyle name="Normal 9 2 3 2 2 2 5 2" xfId="1905"/>
    <cellStyle name="Normal 9 2 3 2 2 2 5 3" xfId="2535"/>
    <cellStyle name="Normal 9 2 3 2 2 2 5 4" xfId="3176"/>
    <cellStyle name="Normal 9 2 3 2 2 2 6" xfId="708"/>
    <cellStyle name="Normal 9 2 3 2 2 2 6 2" xfId="3277"/>
    <cellStyle name="Normal 9 2 3 2 2 2 7" xfId="1386"/>
    <cellStyle name="Normal 9 2 3 2 2 2 8" xfId="2016"/>
    <cellStyle name="Normal 9 2 3 2 2 2 9" xfId="2648"/>
    <cellStyle name="Normal 9 2 3 2 2 3" xfId="198"/>
    <cellStyle name="Normal 9 2 3 2 2 3 2" xfId="339"/>
    <cellStyle name="Normal 9 2 3 2 2 3 2 2" xfId="609"/>
    <cellStyle name="Normal 9 2 3 2 2 3 2 2 2" xfId="1138"/>
    <cellStyle name="Normal 9 2 3 2 2 3 2 2 3" xfId="1816"/>
    <cellStyle name="Normal 9 2 3 2 2 3 2 2 4" xfId="2446"/>
    <cellStyle name="Normal 9 2 3 2 2 3 2 2 5" xfId="3080"/>
    <cellStyle name="Normal 9 2 3 2 2 3 2 3" xfId="873"/>
    <cellStyle name="Normal 9 2 3 2 2 3 2 4" xfId="1551"/>
    <cellStyle name="Normal 9 2 3 2 2 3 2 5" xfId="2181"/>
    <cellStyle name="Normal 9 2 3 2 2 3 2 6" xfId="2814"/>
    <cellStyle name="Normal 9 2 3 2 2 3 3" xfId="477"/>
    <cellStyle name="Normal 9 2 3 2 2 3 3 2" xfId="1006"/>
    <cellStyle name="Normal 9 2 3 2 2 3 3 3" xfId="1684"/>
    <cellStyle name="Normal 9 2 3 2 2 3 3 4" xfId="2314"/>
    <cellStyle name="Normal 9 2 3 2 2 3 3 5" xfId="2948"/>
    <cellStyle name="Normal 9 2 3 2 2 3 4" xfId="1235"/>
    <cellStyle name="Normal 9 2 3 2 2 3 4 2" xfId="1906"/>
    <cellStyle name="Normal 9 2 3 2 2 3 4 3" xfId="2536"/>
    <cellStyle name="Normal 9 2 3 2 2 3 4 4" xfId="3177"/>
    <cellStyle name="Normal 9 2 3 2 2 3 5" xfId="741"/>
    <cellStyle name="Normal 9 2 3 2 2 3 5 2" xfId="3278"/>
    <cellStyle name="Normal 9 2 3 2 2 3 6" xfId="1419"/>
    <cellStyle name="Normal 9 2 3 2 2 3 7" xfId="2049"/>
    <cellStyle name="Normal 9 2 3 2 2 3 8" xfId="2681"/>
    <cellStyle name="Normal 9 2 3 2 2 4" xfId="272"/>
    <cellStyle name="Normal 9 2 3 2 2 4 2" xfId="543"/>
    <cellStyle name="Normal 9 2 3 2 2 4 2 2" xfId="1072"/>
    <cellStyle name="Normal 9 2 3 2 2 4 2 3" xfId="1750"/>
    <cellStyle name="Normal 9 2 3 2 2 4 2 4" xfId="2380"/>
    <cellStyle name="Normal 9 2 3 2 2 4 2 5" xfId="3014"/>
    <cellStyle name="Normal 9 2 3 2 2 4 3" xfId="807"/>
    <cellStyle name="Normal 9 2 3 2 2 4 4" xfId="1485"/>
    <cellStyle name="Normal 9 2 3 2 2 4 5" xfId="2115"/>
    <cellStyle name="Normal 9 2 3 2 2 4 6" xfId="2748"/>
    <cellStyle name="Normal 9 2 3 2 2 5" xfId="411"/>
    <cellStyle name="Normal 9 2 3 2 2 5 2" xfId="940"/>
    <cellStyle name="Normal 9 2 3 2 2 5 3" xfId="1618"/>
    <cellStyle name="Normal 9 2 3 2 2 5 4" xfId="2248"/>
    <cellStyle name="Normal 9 2 3 2 2 5 5" xfId="2882"/>
    <cellStyle name="Normal 9 2 3 2 2 6" xfId="1204"/>
    <cellStyle name="Normal 9 2 3 2 2 6 2" xfId="1882"/>
    <cellStyle name="Normal 9 2 3 2 2 6 3" xfId="2512"/>
    <cellStyle name="Normal 9 2 3 2 2 6 4" xfId="3146"/>
    <cellStyle name="Normal 9 2 3 2 2 7" xfId="675"/>
    <cellStyle name="Normal 9 2 3 2 2 7 2" xfId="3254"/>
    <cellStyle name="Normal 9 2 3 2 2 8" xfId="1353"/>
    <cellStyle name="Normal 9 2 3 2 2 9" xfId="1983"/>
    <cellStyle name="Normal 9 2 3 2 3" xfId="140"/>
    <cellStyle name="Normal 9 2 3 2 3 2" xfId="215"/>
    <cellStyle name="Normal 9 2 3 2 3 2 2" xfId="355"/>
    <cellStyle name="Normal 9 2 3 2 3 2 2 2" xfId="625"/>
    <cellStyle name="Normal 9 2 3 2 3 2 2 2 2" xfId="1154"/>
    <cellStyle name="Normal 9 2 3 2 3 2 2 2 3" xfId="1832"/>
    <cellStyle name="Normal 9 2 3 2 3 2 2 2 4" xfId="2462"/>
    <cellStyle name="Normal 9 2 3 2 3 2 2 2 5" xfId="3096"/>
    <cellStyle name="Normal 9 2 3 2 3 2 2 3" xfId="889"/>
    <cellStyle name="Normal 9 2 3 2 3 2 2 4" xfId="1567"/>
    <cellStyle name="Normal 9 2 3 2 3 2 2 5" xfId="2197"/>
    <cellStyle name="Normal 9 2 3 2 3 2 2 6" xfId="2830"/>
    <cellStyle name="Normal 9 2 3 2 3 2 3" xfId="493"/>
    <cellStyle name="Normal 9 2 3 2 3 2 3 2" xfId="1022"/>
    <cellStyle name="Normal 9 2 3 2 3 2 3 3" xfId="1700"/>
    <cellStyle name="Normal 9 2 3 2 3 2 3 4" xfId="2330"/>
    <cellStyle name="Normal 9 2 3 2 3 2 3 5" xfId="2964"/>
    <cellStyle name="Normal 9 2 3 2 3 2 4" xfId="757"/>
    <cellStyle name="Normal 9 2 3 2 3 2 5" xfId="1435"/>
    <cellStyle name="Normal 9 2 3 2 3 2 6" xfId="2065"/>
    <cellStyle name="Normal 9 2 3 2 3 2 7" xfId="2697"/>
    <cellStyle name="Normal 9 2 3 2 3 3" xfId="288"/>
    <cellStyle name="Normal 9 2 3 2 3 3 2" xfId="559"/>
    <cellStyle name="Normal 9 2 3 2 3 3 2 2" xfId="1088"/>
    <cellStyle name="Normal 9 2 3 2 3 3 2 3" xfId="1766"/>
    <cellStyle name="Normal 9 2 3 2 3 3 2 4" xfId="2396"/>
    <cellStyle name="Normal 9 2 3 2 3 3 2 5" xfId="3030"/>
    <cellStyle name="Normal 9 2 3 2 3 3 3" xfId="823"/>
    <cellStyle name="Normal 9 2 3 2 3 3 4" xfId="1501"/>
    <cellStyle name="Normal 9 2 3 2 3 3 5" xfId="2131"/>
    <cellStyle name="Normal 9 2 3 2 3 3 6" xfId="2764"/>
    <cellStyle name="Normal 9 2 3 2 3 4" xfId="427"/>
    <cellStyle name="Normal 9 2 3 2 3 4 2" xfId="956"/>
    <cellStyle name="Normal 9 2 3 2 3 4 3" xfId="1634"/>
    <cellStyle name="Normal 9 2 3 2 3 4 4" xfId="2264"/>
    <cellStyle name="Normal 9 2 3 2 3 4 5" xfId="2898"/>
    <cellStyle name="Normal 9 2 3 2 3 5" xfId="1236"/>
    <cellStyle name="Normal 9 2 3 2 3 5 2" xfId="1907"/>
    <cellStyle name="Normal 9 2 3 2 3 5 3" xfId="2537"/>
    <cellStyle name="Normal 9 2 3 2 3 5 4" xfId="3178"/>
    <cellStyle name="Normal 9 2 3 2 3 6" xfId="691"/>
    <cellStyle name="Normal 9 2 3 2 3 6 2" xfId="3279"/>
    <cellStyle name="Normal 9 2 3 2 3 7" xfId="1369"/>
    <cellStyle name="Normal 9 2 3 2 3 8" xfId="1999"/>
    <cellStyle name="Normal 9 2 3 2 3 9" xfId="2631"/>
    <cellStyle name="Normal 9 2 3 2 4" xfId="181"/>
    <cellStyle name="Normal 9 2 3 2 4 2" xfId="322"/>
    <cellStyle name="Normal 9 2 3 2 4 2 2" xfId="592"/>
    <cellStyle name="Normal 9 2 3 2 4 2 2 2" xfId="1121"/>
    <cellStyle name="Normal 9 2 3 2 4 2 2 3" xfId="1799"/>
    <cellStyle name="Normal 9 2 3 2 4 2 2 4" xfId="2429"/>
    <cellStyle name="Normal 9 2 3 2 4 2 2 5" xfId="3063"/>
    <cellStyle name="Normal 9 2 3 2 4 2 3" xfId="856"/>
    <cellStyle name="Normal 9 2 3 2 4 2 4" xfId="1534"/>
    <cellStyle name="Normal 9 2 3 2 4 2 5" xfId="2164"/>
    <cellStyle name="Normal 9 2 3 2 4 2 6" xfId="2797"/>
    <cellStyle name="Normal 9 2 3 2 4 3" xfId="460"/>
    <cellStyle name="Normal 9 2 3 2 4 3 2" xfId="989"/>
    <cellStyle name="Normal 9 2 3 2 4 3 3" xfId="1667"/>
    <cellStyle name="Normal 9 2 3 2 4 3 4" xfId="2297"/>
    <cellStyle name="Normal 9 2 3 2 4 3 5" xfId="2931"/>
    <cellStyle name="Normal 9 2 3 2 4 4" xfId="1237"/>
    <cellStyle name="Normal 9 2 3 2 4 4 2" xfId="1908"/>
    <cellStyle name="Normal 9 2 3 2 4 4 3" xfId="2538"/>
    <cellStyle name="Normal 9 2 3 2 4 4 4" xfId="3179"/>
    <cellStyle name="Normal 9 2 3 2 4 5" xfId="724"/>
    <cellStyle name="Normal 9 2 3 2 4 5 2" xfId="3280"/>
    <cellStyle name="Normal 9 2 3 2 4 6" xfId="1402"/>
    <cellStyle name="Normal 9 2 3 2 4 7" xfId="2032"/>
    <cellStyle name="Normal 9 2 3 2 4 8" xfId="2664"/>
    <cellStyle name="Normal 9 2 3 2 5" xfId="255"/>
    <cellStyle name="Normal 9 2 3 2 5 2" xfId="526"/>
    <cellStyle name="Normal 9 2 3 2 5 2 2" xfId="1055"/>
    <cellStyle name="Normal 9 2 3 2 5 2 3" xfId="1733"/>
    <cellStyle name="Normal 9 2 3 2 5 2 4" xfId="2363"/>
    <cellStyle name="Normal 9 2 3 2 5 2 5" xfId="2997"/>
    <cellStyle name="Normal 9 2 3 2 5 3" xfId="790"/>
    <cellStyle name="Normal 9 2 3 2 5 4" xfId="1468"/>
    <cellStyle name="Normal 9 2 3 2 5 5" xfId="2098"/>
    <cellStyle name="Normal 9 2 3 2 5 6" xfId="2731"/>
    <cellStyle name="Normal 9 2 3 2 6" xfId="394"/>
    <cellStyle name="Normal 9 2 3 2 6 2" xfId="923"/>
    <cellStyle name="Normal 9 2 3 2 6 3" xfId="1601"/>
    <cellStyle name="Normal 9 2 3 2 6 4" xfId="2231"/>
    <cellStyle name="Normal 9 2 3 2 6 5" xfId="2865"/>
    <cellStyle name="Normal 9 2 3 2 7" xfId="1187"/>
    <cellStyle name="Normal 9 2 3 2 7 2" xfId="1865"/>
    <cellStyle name="Normal 9 2 3 2 7 3" xfId="2495"/>
    <cellStyle name="Normal 9 2 3 2 7 4" xfId="3129"/>
    <cellStyle name="Normal 9 2 3 2 8" xfId="658"/>
    <cellStyle name="Normal 9 2 3 2 8 2" xfId="3237"/>
    <cellStyle name="Normal 9 2 3 2 9" xfId="1336"/>
    <cellStyle name="Normal 9 2 3 3" xfId="115"/>
    <cellStyle name="Normal 9 2 3 3 10" xfId="2607"/>
    <cellStyle name="Normal 9 2 3 3 2" xfId="150"/>
    <cellStyle name="Normal 9 2 3 3 2 2" xfId="224"/>
    <cellStyle name="Normal 9 2 3 3 2 2 2" xfId="364"/>
    <cellStyle name="Normal 9 2 3 3 2 2 2 2" xfId="634"/>
    <cellStyle name="Normal 9 2 3 3 2 2 2 2 2" xfId="1163"/>
    <cellStyle name="Normal 9 2 3 3 2 2 2 2 3" xfId="1841"/>
    <cellStyle name="Normal 9 2 3 3 2 2 2 2 4" xfId="2471"/>
    <cellStyle name="Normal 9 2 3 3 2 2 2 2 5" xfId="3105"/>
    <cellStyle name="Normal 9 2 3 3 2 2 2 3" xfId="898"/>
    <cellStyle name="Normal 9 2 3 3 2 2 2 4" xfId="1576"/>
    <cellStyle name="Normal 9 2 3 3 2 2 2 5" xfId="2206"/>
    <cellStyle name="Normal 9 2 3 3 2 2 2 6" xfId="2839"/>
    <cellStyle name="Normal 9 2 3 3 2 2 3" xfId="502"/>
    <cellStyle name="Normal 9 2 3 3 2 2 3 2" xfId="1031"/>
    <cellStyle name="Normal 9 2 3 3 2 2 3 3" xfId="1709"/>
    <cellStyle name="Normal 9 2 3 3 2 2 3 4" xfId="2339"/>
    <cellStyle name="Normal 9 2 3 3 2 2 3 5" xfId="2973"/>
    <cellStyle name="Normal 9 2 3 3 2 2 4" xfId="766"/>
    <cellStyle name="Normal 9 2 3 3 2 2 5" xfId="1444"/>
    <cellStyle name="Normal 9 2 3 3 2 2 6" xfId="2074"/>
    <cellStyle name="Normal 9 2 3 3 2 2 7" xfId="2706"/>
    <cellStyle name="Normal 9 2 3 3 2 3" xfId="297"/>
    <cellStyle name="Normal 9 2 3 3 2 3 2" xfId="568"/>
    <cellStyle name="Normal 9 2 3 3 2 3 2 2" xfId="1097"/>
    <cellStyle name="Normal 9 2 3 3 2 3 2 3" xfId="1775"/>
    <cellStyle name="Normal 9 2 3 3 2 3 2 4" xfId="2405"/>
    <cellStyle name="Normal 9 2 3 3 2 3 2 5" xfId="3039"/>
    <cellStyle name="Normal 9 2 3 3 2 3 3" xfId="832"/>
    <cellStyle name="Normal 9 2 3 3 2 3 4" xfId="1510"/>
    <cellStyle name="Normal 9 2 3 3 2 3 5" xfId="2140"/>
    <cellStyle name="Normal 9 2 3 3 2 3 6" xfId="2773"/>
    <cellStyle name="Normal 9 2 3 3 2 4" xfId="436"/>
    <cellStyle name="Normal 9 2 3 3 2 4 2" xfId="965"/>
    <cellStyle name="Normal 9 2 3 3 2 4 3" xfId="1643"/>
    <cellStyle name="Normal 9 2 3 3 2 4 4" xfId="2273"/>
    <cellStyle name="Normal 9 2 3 3 2 4 5" xfId="2907"/>
    <cellStyle name="Normal 9 2 3 3 2 5" xfId="1238"/>
    <cellStyle name="Normal 9 2 3 3 2 5 2" xfId="1909"/>
    <cellStyle name="Normal 9 2 3 3 2 5 3" xfId="2539"/>
    <cellStyle name="Normal 9 2 3 3 2 5 4" xfId="3180"/>
    <cellStyle name="Normal 9 2 3 3 2 6" xfId="700"/>
    <cellStyle name="Normal 9 2 3 3 2 6 2" xfId="3281"/>
    <cellStyle name="Normal 9 2 3 3 2 7" xfId="1378"/>
    <cellStyle name="Normal 9 2 3 3 2 8" xfId="2008"/>
    <cellStyle name="Normal 9 2 3 3 2 9" xfId="2640"/>
    <cellStyle name="Normal 9 2 3 3 3" xfId="190"/>
    <cellStyle name="Normal 9 2 3 3 3 2" xfId="331"/>
    <cellStyle name="Normal 9 2 3 3 3 2 2" xfId="601"/>
    <cellStyle name="Normal 9 2 3 3 3 2 2 2" xfId="1130"/>
    <cellStyle name="Normal 9 2 3 3 3 2 2 3" xfId="1808"/>
    <cellStyle name="Normal 9 2 3 3 3 2 2 4" xfId="2438"/>
    <cellStyle name="Normal 9 2 3 3 3 2 2 5" xfId="3072"/>
    <cellStyle name="Normal 9 2 3 3 3 2 3" xfId="865"/>
    <cellStyle name="Normal 9 2 3 3 3 2 4" xfId="1543"/>
    <cellStyle name="Normal 9 2 3 3 3 2 5" xfId="2173"/>
    <cellStyle name="Normal 9 2 3 3 3 2 6" xfId="2806"/>
    <cellStyle name="Normal 9 2 3 3 3 3" xfId="469"/>
    <cellStyle name="Normal 9 2 3 3 3 3 2" xfId="998"/>
    <cellStyle name="Normal 9 2 3 3 3 3 3" xfId="1676"/>
    <cellStyle name="Normal 9 2 3 3 3 3 4" xfId="2306"/>
    <cellStyle name="Normal 9 2 3 3 3 3 5" xfId="2940"/>
    <cellStyle name="Normal 9 2 3 3 3 4" xfId="1239"/>
    <cellStyle name="Normal 9 2 3 3 3 4 2" xfId="1910"/>
    <cellStyle name="Normal 9 2 3 3 3 4 3" xfId="2540"/>
    <cellStyle name="Normal 9 2 3 3 3 4 4" xfId="3181"/>
    <cellStyle name="Normal 9 2 3 3 3 5" xfId="733"/>
    <cellStyle name="Normal 9 2 3 3 3 5 2" xfId="3282"/>
    <cellStyle name="Normal 9 2 3 3 3 6" xfId="1411"/>
    <cellStyle name="Normal 9 2 3 3 3 7" xfId="2041"/>
    <cellStyle name="Normal 9 2 3 3 3 8" xfId="2673"/>
    <cellStyle name="Normal 9 2 3 3 4" xfId="264"/>
    <cellStyle name="Normal 9 2 3 3 4 2" xfId="535"/>
    <cellStyle name="Normal 9 2 3 3 4 2 2" xfId="1064"/>
    <cellStyle name="Normal 9 2 3 3 4 2 3" xfId="1742"/>
    <cellStyle name="Normal 9 2 3 3 4 2 4" xfId="2372"/>
    <cellStyle name="Normal 9 2 3 3 4 2 5" xfId="3006"/>
    <cellStyle name="Normal 9 2 3 3 4 3" xfId="799"/>
    <cellStyle name="Normal 9 2 3 3 4 4" xfId="1477"/>
    <cellStyle name="Normal 9 2 3 3 4 5" xfId="2107"/>
    <cellStyle name="Normal 9 2 3 3 4 6" xfId="2740"/>
    <cellStyle name="Normal 9 2 3 3 5" xfId="403"/>
    <cellStyle name="Normal 9 2 3 3 5 2" xfId="932"/>
    <cellStyle name="Normal 9 2 3 3 5 3" xfId="1610"/>
    <cellStyle name="Normal 9 2 3 3 5 4" xfId="2240"/>
    <cellStyle name="Normal 9 2 3 3 5 5" xfId="2874"/>
    <cellStyle name="Normal 9 2 3 3 6" xfId="1196"/>
    <cellStyle name="Normal 9 2 3 3 6 2" xfId="1874"/>
    <cellStyle name="Normal 9 2 3 3 6 3" xfId="2504"/>
    <cellStyle name="Normal 9 2 3 3 6 4" xfId="3138"/>
    <cellStyle name="Normal 9 2 3 3 7" xfId="667"/>
    <cellStyle name="Normal 9 2 3 3 7 2" xfId="3246"/>
    <cellStyle name="Normal 9 2 3 3 8" xfId="1345"/>
    <cellStyle name="Normal 9 2 3 3 9" xfId="1975"/>
    <cellStyle name="Normal 9 2 3 4" xfId="132"/>
    <cellStyle name="Normal 9 2 3 4 2" xfId="207"/>
    <cellStyle name="Normal 9 2 3 4 2 2" xfId="347"/>
    <cellStyle name="Normal 9 2 3 4 2 2 2" xfId="617"/>
    <cellStyle name="Normal 9 2 3 4 2 2 2 2" xfId="1146"/>
    <cellStyle name="Normal 9 2 3 4 2 2 2 3" xfId="1824"/>
    <cellStyle name="Normal 9 2 3 4 2 2 2 4" xfId="2454"/>
    <cellStyle name="Normal 9 2 3 4 2 2 2 5" xfId="3088"/>
    <cellStyle name="Normal 9 2 3 4 2 2 3" xfId="881"/>
    <cellStyle name="Normal 9 2 3 4 2 2 4" xfId="1559"/>
    <cellStyle name="Normal 9 2 3 4 2 2 5" xfId="2189"/>
    <cellStyle name="Normal 9 2 3 4 2 2 6" xfId="2822"/>
    <cellStyle name="Normal 9 2 3 4 2 3" xfId="485"/>
    <cellStyle name="Normal 9 2 3 4 2 3 2" xfId="1014"/>
    <cellStyle name="Normal 9 2 3 4 2 3 3" xfId="1692"/>
    <cellStyle name="Normal 9 2 3 4 2 3 4" xfId="2322"/>
    <cellStyle name="Normal 9 2 3 4 2 3 5" xfId="2956"/>
    <cellStyle name="Normal 9 2 3 4 2 4" xfId="749"/>
    <cellStyle name="Normal 9 2 3 4 2 5" xfId="1427"/>
    <cellStyle name="Normal 9 2 3 4 2 6" xfId="2057"/>
    <cellStyle name="Normal 9 2 3 4 2 7" xfId="2689"/>
    <cellStyle name="Normal 9 2 3 4 3" xfId="280"/>
    <cellStyle name="Normal 9 2 3 4 3 2" xfId="551"/>
    <cellStyle name="Normal 9 2 3 4 3 2 2" xfId="1080"/>
    <cellStyle name="Normal 9 2 3 4 3 2 3" xfId="1758"/>
    <cellStyle name="Normal 9 2 3 4 3 2 4" xfId="2388"/>
    <cellStyle name="Normal 9 2 3 4 3 2 5" xfId="3022"/>
    <cellStyle name="Normal 9 2 3 4 3 3" xfId="815"/>
    <cellStyle name="Normal 9 2 3 4 3 4" xfId="1493"/>
    <cellStyle name="Normal 9 2 3 4 3 5" xfId="2123"/>
    <cellStyle name="Normal 9 2 3 4 3 6" xfId="2756"/>
    <cellStyle name="Normal 9 2 3 4 4" xfId="419"/>
    <cellStyle name="Normal 9 2 3 4 4 2" xfId="948"/>
    <cellStyle name="Normal 9 2 3 4 4 3" xfId="1626"/>
    <cellStyle name="Normal 9 2 3 4 4 4" xfId="2256"/>
    <cellStyle name="Normal 9 2 3 4 4 5" xfId="2890"/>
    <cellStyle name="Normal 9 2 3 4 5" xfId="1240"/>
    <cellStyle name="Normal 9 2 3 4 5 2" xfId="1911"/>
    <cellStyle name="Normal 9 2 3 4 5 3" xfId="2541"/>
    <cellStyle name="Normal 9 2 3 4 5 4" xfId="3182"/>
    <cellStyle name="Normal 9 2 3 4 6" xfId="683"/>
    <cellStyle name="Normal 9 2 3 4 6 2" xfId="3283"/>
    <cellStyle name="Normal 9 2 3 4 7" xfId="1361"/>
    <cellStyle name="Normal 9 2 3 4 8" xfId="1991"/>
    <cellStyle name="Normal 9 2 3 4 9" xfId="2623"/>
    <cellStyle name="Normal 9 2 3 5" xfId="173"/>
    <cellStyle name="Normal 9 2 3 5 2" xfId="314"/>
    <cellStyle name="Normal 9 2 3 5 2 2" xfId="584"/>
    <cellStyle name="Normal 9 2 3 5 2 2 2" xfId="1113"/>
    <cellStyle name="Normal 9 2 3 5 2 2 3" xfId="1791"/>
    <cellStyle name="Normal 9 2 3 5 2 2 4" xfId="2421"/>
    <cellStyle name="Normal 9 2 3 5 2 2 5" xfId="3055"/>
    <cellStyle name="Normal 9 2 3 5 2 3" xfId="848"/>
    <cellStyle name="Normal 9 2 3 5 2 4" xfId="1526"/>
    <cellStyle name="Normal 9 2 3 5 2 5" xfId="2156"/>
    <cellStyle name="Normal 9 2 3 5 2 6" xfId="2789"/>
    <cellStyle name="Normal 9 2 3 5 3" xfId="452"/>
    <cellStyle name="Normal 9 2 3 5 3 2" xfId="981"/>
    <cellStyle name="Normal 9 2 3 5 3 3" xfId="1659"/>
    <cellStyle name="Normal 9 2 3 5 3 4" xfId="2289"/>
    <cellStyle name="Normal 9 2 3 5 3 5" xfId="2923"/>
    <cellStyle name="Normal 9 2 3 5 4" xfId="1241"/>
    <cellStyle name="Normal 9 2 3 5 4 2" xfId="1912"/>
    <cellStyle name="Normal 9 2 3 5 4 3" xfId="2542"/>
    <cellStyle name="Normal 9 2 3 5 4 4" xfId="3183"/>
    <cellStyle name="Normal 9 2 3 5 5" xfId="716"/>
    <cellStyle name="Normal 9 2 3 5 5 2" xfId="3284"/>
    <cellStyle name="Normal 9 2 3 5 6" xfId="1394"/>
    <cellStyle name="Normal 9 2 3 5 7" xfId="2024"/>
    <cellStyle name="Normal 9 2 3 5 8" xfId="2656"/>
    <cellStyle name="Normal 9 2 3 6" xfId="247"/>
    <cellStyle name="Normal 9 2 3 6 2" xfId="518"/>
    <cellStyle name="Normal 9 2 3 6 2 2" xfId="1047"/>
    <cellStyle name="Normal 9 2 3 6 2 3" xfId="1725"/>
    <cellStyle name="Normal 9 2 3 6 2 4" xfId="2355"/>
    <cellStyle name="Normal 9 2 3 6 2 5" xfId="2989"/>
    <cellStyle name="Normal 9 2 3 6 3" xfId="782"/>
    <cellStyle name="Normal 9 2 3 6 4" xfId="1460"/>
    <cellStyle name="Normal 9 2 3 6 5" xfId="2090"/>
    <cellStyle name="Normal 9 2 3 6 6" xfId="2723"/>
    <cellStyle name="Normal 9 2 3 7" xfId="386"/>
    <cellStyle name="Normal 9 2 3 7 2" xfId="915"/>
    <cellStyle name="Normal 9 2 3 7 3" xfId="1593"/>
    <cellStyle name="Normal 9 2 3 7 4" xfId="2223"/>
    <cellStyle name="Normal 9 2 3 7 5" xfId="2857"/>
    <cellStyle name="Normal 9 2 3 8" xfId="1179"/>
    <cellStyle name="Normal 9 2 3 8 2" xfId="1857"/>
    <cellStyle name="Normal 9 2 3 8 3" xfId="2487"/>
    <cellStyle name="Normal 9 2 3 8 4" xfId="3121"/>
    <cellStyle name="Normal 9 2 3 9" xfId="650"/>
    <cellStyle name="Normal 9 2 3 9 2" xfId="3229"/>
    <cellStyle name="Normal 9 2 4" xfId="98"/>
    <cellStyle name="Normal 9 2 4 10" xfId="1962"/>
    <cellStyle name="Normal 9 2 4 11" xfId="2594"/>
    <cellStyle name="Normal 9 2 4 2" xfId="119"/>
    <cellStyle name="Normal 9 2 4 2 10" xfId="2611"/>
    <cellStyle name="Normal 9 2 4 2 2" xfId="154"/>
    <cellStyle name="Normal 9 2 4 2 2 2" xfId="228"/>
    <cellStyle name="Normal 9 2 4 2 2 2 2" xfId="368"/>
    <cellStyle name="Normal 9 2 4 2 2 2 2 2" xfId="638"/>
    <cellStyle name="Normal 9 2 4 2 2 2 2 2 2" xfId="1167"/>
    <cellStyle name="Normal 9 2 4 2 2 2 2 2 3" xfId="1845"/>
    <cellStyle name="Normal 9 2 4 2 2 2 2 2 4" xfId="2475"/>
    <cellStyle name="Normal 9 2 4 2 2 2 2 2 5" xfId="3109"/>
    <cellStyle name="Normal 9 2 4 2 2 2 2 3" xfId="902"/>
    <cellStyle name="Normal 9 2 4 2 2 2 2 4" xfId="1580"/>
    <cellStyle name="Normal 9 2 4 2 2 2 2 5" xfId="2210"/>
    <cellStyle name="Normal 9 2 4 2 2 2 2 6" xfId="2843"/>
    <cellStyle name="Normal 9 2 4 2 2 2 3" xfId="506"/>
    <cellStyle name="Normal 9 2 4 2 2 2 3 2" xfId="1035"/>
    <cellStyle name="Normal 9 2 4 2 2 2 3 3" xfId="1713"/>
    <cellStyle name="Normal 9 2 4 2 2 2 3 4" xfId="2343"/>
    <cellStyle name="Normal 9 2 4 2 2 2 3 5" xfId="2977"/>
    <cellStyle name="Normal 9 2 4 2 2 2 4" xfId="770"/>
    <cellStyle name="Normal 9 2 4 2 2 2 5" xfId="1448"/>
    <cellStyle name="Normal 9 2 4 2 2 2 6" xfId="2078"/>
    <cellStyle name="Normal 9 2 4 2 2 2 7" xfId="2710"/>
    <cellStyle name="Normal 9 2 4 2 2 3" xfId="301"/>
    <cellStyle name="Normal 9 2 4 2 2 3 2" xfId="572"/>
    <cellStyle name="Normal 9 2 4 2 2 3 2 2" xfId="1101"/>
    <cellStyle name="Normal 9 2 4 2 2 3 2 3" xfId="1779"/>
    <cellStyle name="Normal 9 2 4 2 2 3 2 4" xfId="2409"/>
    <cellStyle name="Normal 9 2 4 2 2 3 2 5" xfId="3043"/>
    <cellStyle name="Normal 9 2 4 2 2 3 3" xfId="836"/>
    <cellStyle name="Normal 9 2 4 2 2 3 4" xfId="1514"/>
    <cellStyle name="Normal 9 2 4 2 2 3 5" xfId="2144"/>
    <cellStyle name="Normal 9 2 4 2 2 3 6" xfId="2777"/>
    <cellStyle name="Normal 9 2 4 2 2 4" xfId="440"/>
    <cellStyle name="Normal 9 2 4 2 2 4 2" xfId="969"/>
    <cellStyle name="Normal 9 2 4 2 2 4 3" xfId="1647"/>
    <cellStyle name="Normal 9 2 4 2 2 4 4" xfId="2277"/>
    <cellStyle name="Normal 9 2 4 2 2 4 5" xfId="2911"/>
    <cellStyle name="Normal 9 2 4 2 2 5" xfId="1242"/>
    <cellStyle name="Normal 9 2 4 2 2 5 2" xfId="1913"/>
    <cellStyle name="Normal 9 2 4 2 2 5 3" xfId="2543"/>
    <cellStyle name="Normal 9 2 4 2 2 5 4" xfId="3184"/>
    <cellStyle name="Normal 9 2 4 2 2 6" xfId="704"/>
    <cellStyle name="Normal 9 2 4 2 2 6 2" xfId="3285"/>
    <cellStyle name="Normal 9 2 4 2 2 7" xfId="1382"/>
    <cellStyle name="Normal 9 2 4 2 2 8" xfId="2012"/>
    <cellStyle name="Normal 9 2 4 2 2 9" xfId="2644"/>
    <cellStyle name="Normal 9 2 4 2 3" xfId="194"/>
    <cellStyle name="Normal 9 2 4 2 3 2" xfId="335"/>
    <cellStyle name="Normal 9 2 4 2 3 2 2" xfId="605"/>
    <cellStyle name="Normal 9 2 4 2 3 2 2 2" xfId="1134"/>
    <cellStyle name="Normal 9 2 4 2 3 2 2 3" xfId="1812"/>
    <cellStyle name="Normal 9 2 4 2 3 2 2 4" xfId="2442"/>
    <cellStyle name="Normal 9 2 4 2 3 2 2 5" xfId="3076"/>
    <cellStyle name="Normal 9 2 4 2 3 2 3" xfId="869"/>
    <cellStyle name="Normal 9 2 4 2 3 2 4" xfId="1547"/>
    <cellStyle name="Normal 9 2 4 2 3 2 5" xfId="2177"/>
    <cellStyle name="Normal 9 2 4 2 3 2 6" xfId="2810"/>
    <cellStyle name="Normal 9 2 4 2 3 3" xfId="473"/>
    <cellStyle name="Normal 9 2 4 2 3 3 2" xfId="1002"/>
    <cellStyle name="Normal 9 2 4 2 3 3 3" xfId="1680"/>
    <cellStyle name="Normal 9 2 4 2 3 3 4" xfId="2310"/>
    <cellStyle name="Normal 9 2 4 2 3 3 5" xfId="2944"/>
    <cellStyle name="Normal 9 2 4 2 3 4" xfId="1243"/>
    <cellStyle name="Normal 9 2 4 2 3 4 2" xfId="1914"/>
    <cellStyle name="Normal 9 2 4 2 3 4 3" xfId="2544"/>
    <cellStyle name="Normal 9 2 4 2 3 4 4" xfId="3185"/>
    <cellStyle name="Normal 9 2 4 2 3 5" xfId="737"/>
    <cellStyle name="Normal 9 2 4 2 3 5 2" xfId="3286"/>
    <cellStyle name="Normal 9 2 4 2 3 6" xfId="1415"/>
    <cellStyle name="Normal 9 2 4 2 3 7" xfId="2045"/>
    <cellStyle name="Normal 9 2 4 2 3 8" xfId="2677"/>
    <cellStyle name="Normal 9 2 4 2 4" xfId="268"/>
    <cellStyle name="Normal 9 2 4 2 4 2" xfId="539"/>
    <cellStyle name="Normal 9 2 4 2 4 2 2" xfId="1068"/>
    <cellStyle name="Normal 9 2 4 2 4 2 3" xfId="1746"/>
    <cellStyle name="Normal 9 2 4 2 4 2 4" xfId="2376"/>
    <cellStyle name="Normal 9 2 4 2 4 2 5" xfId="3010"/>
    <cellStyle name="Normal 9 2 4 2 4 3" xfId="803"/>
    <cellStyle name="Normal 9 2 4 2 4 4" xfId="1481"/>
    <cellStyle name="Normal 9 2 4 2 4 5" xfId="2111"/>
    <cellStyle name="Normal 9 2 4 2 4 6" xfId="2744"/>
    <cellStyle name="Normal 9 2 4 2 5" xfId="407"/>
    <cellStyle name="Normal 9 2 4 2 5 2" xfId="936"/>
    <cellStyle name="Normal 9 2 4 2 5 3" xfId="1614"/>
    <cellStyle name="Normal 9 2 4 2 5 4" xfId="2244"/>
    <cellStyle name="Normal 9 2 4 2 5 5" xfId="2878"/>
    <cellStyle name="Normal 9 2 4 2 6" xfId="1200"/>
    <cellStyle name="Normal 9 2 4 2 6 2" xfId="1878"/>
    <cellStyle name="Normal 9 2 4 2 6 3" xfId="2508"/>
    <cellStyle name="Normal 9 2 4 2 6 4" xfId="3142"/>
    <cellStyle name="Normal 9 2 4 2 7" xfId="671"/>
    <cellStyle name="Normal 9 2 4 2 7 2" xfId="3250"/>
    <cellStyle name="Normal 9 2 4 2 8" xfId="1349"/>
    <cellStyle name="Normal 9 2 4 2 9" xfId="1979"/>
    <cellStyle name="Normal 9 2 4 3" xfId="136"/>
    <cellStyle name="Normal 9 2 4 3 2" xfId="211"/>
    <cellStyle name="Normal 9 2 4 3 2 2" xfId="351"/>
    <cellStyle name="Normal 9 2 4 3 2 2 2" xfId="621"/>
    <cellStyle name="Normal 9 2 4 3 2 2 2 2" xfId="1150"/>
    <cellStyle name="Normal 9 2 4 3 2 2 2 3" xfId="1828"/>
    <cellStyle name="Normal 9 2 4 3 2 2 2 4" xfId="2458"/>
    <cellStyle name="Normal 9 2 4 3 2 2 2 5" xfId="3092"/>
    <cellStyle name="Normal 9 2 4 3 2 2 3" xfId="885"/>
    <cellStyle name="Normal 9 2 4 3 2 2 4" xfId="1563"/>
    <cellStyle name="Normal 9 2 4 3 2 2 5" xfId="2193"/>
    <cellStyle name="Normal 9 2 4 3 2 2 6" xfId="2826"/>
    <cellStyle name="Normal 9 2 4 3 2 3" xfId="489"/>
    <cellStyle name="Normal 9 2 4 3 2 3 2" xfId="1018"/>
    <cellStyle name="Normal 9 2 4 3 2 3 3" xfId="1696"/>
    <cellStyle name="Normal 9 2 4 3 2 3 4" xfId="2326"/>
    <cellStyle name="Normal 9 2 4 3 2 3 5" xfId="2960"/>
    <cellStyle name="Normal 9 2 4 3 2 4" xfId="753"/>
    <cellStyle name="Normal 9 2 4 3 2 5" xfId="1431"/>
    <cellStyle name="Normal 9 2 4 3 2 6" xfId="2061"/>
    <cellStyle name="Normal 9 2 4 3 2 7" xfId="2693"/>
    <cellStyle name="Normal 9 2 4 3 3" xfId="284"/>
    <cellStyle name="Normal 9 2 4 3 3 2" xfId="555"/>
    <cellStyle name="Normal 9 2 4 3 3 2 2" xfId="1084"/>
    <cellStyle name="Normal 9 2 4 3 3 2 3" xfId="1762"/>
    <cellStyle name="Normal 9 2 4 3 3 2 4" xfId="2392"/>
    <cellStyle name="Normal 9 2 4 3 3 2 5" xfId="3026"/>
    <cellStyle name="Normal 9 2 4 3 3 3" xfId="819"/>
    <cellStyle name="Normal 9 2 4 3 3 4" xfId="1497"/>
    <cellStyle name="Normal 9 2 4 3 3 5" xfId="2127"/>
    <cellStyle name="Normal 9 2 4 3 3 6" xfId="2760"/>
    <cellStyle name="Normal 9 2 4 3 4" xfId="423"/>
    <cellStyle name="Normal 9 2 4 3 4 2" xfId="952"/>
    <cellStyle name="Normal 9 2 4 3 4 3" xfId="1630"/>
    <cellStyle name="Normal 9 2 4 3 4 4" xfId="2260"/>
    <cellStyle name="Normal 9 2 4 3 4 5" xfId="2894"/>
    <cellStyle name="Normal 9 2 4 3 5" xfId="1244"/>
    <cellStyle name="Normal 9 2 4 3 5 2" xfId="1915"/>
    <cellStyle name="Normal 9 2 4 3 5 3" xfId="2545"/>
    <cellStyle name="Normal 9 2 4 3 5 4" xfId="3186"/>
    <cellStyle name="Normal 9 2 4 3 6" xfId="687"/>
    <cellStyle name="Normal 9 2 4 3 6 2" xfId="3287"/>
    <cellStyle name="Normal 9 2 4 3 7" xfId="1365"/>
    <cellStyle name="Normal 9 2 4 3 8" xfId="1995"/>
    <cellStyle name="Normal 9 2 4 3 9" xfId="2627"/>
    <cellStyle name="Normal 9 2 4 4" xfId="177"/>
    <cellStyle name="Normal 9 2 4 4 2" xfId="318"/>
    <cellStyle name="Normal 9 2 4 4 2 2" xfId="588"/>
    <cellStyle name="Normal 9 2 4 4 2 2 2" xfId="1117"/>
    <cellStyle name="Normal 9 2 4 4 2 2 3" xfId="1795"/>
    <cellStyle name="Normal 9 2 4 4 2 2 4" xfId="2425"/>
    <cellStyle name="Normal 9 2 4 4 2 2 5" xfId="3059"/>
    <cellStyle name="Normal 9 2 4 4 2 3" xfId="852"/>
    <cellStyle name="Normal 9 2 4 4 2 4" xfId="1530"/>
    <cellStyle name="Normal 9 2 4 4 2 5" xfId="2160"/>
    <cellStyle name="Normal 9 2 4 4 2 6" xfId="2793"/>
    <cellStyle name="Normal 9 2 4 4 3" xfId="456"/>
    <cellStyle name="Normal 9 2 4 4 3 2" xfId="985"/>
    <cellStyle name="Normal 9 2 4 4 3 3" xfId="1663"/>
    <cellStyle name="Normal 9 2 4 4 3 4" xfId="2293"/>
    <cellStyle name="Normal 9 2 4 4 3 5" xfId="2927"/>
    <cellStyle name="Normal 9 2 4 4 4" xfId="1245"/>
    <cellStyle name="Normal 9 2 4 4 4 2" xfId="1916"/>
    <cellStyle name="Normal 9 2 4 4 4 3" xfId="2546"/>
    <cellStyle name="Normal 9 2 4 4 4 4" xfId="3187"/>
    <cellStyle name="Normal 9 2 4 4 5" xfId="720"/>
    <cellStyle name="Normal 9 2 4 4 5 2" xfId="3288"/>
    <cellStyle name="Normal 9 2 4 4 6" xfId="1398"/>
    <cellStyle name="Normal 9 2 4 4 7" xfId="2028"/>
    <cellStyle name="Normal 9 2 4 4 8" xfId="2660"/>
    <cellStyle name="Normal 9 2 4 5" xfId="251"/>
    <cellStyle name="Normal 9 2 4 5 2" xfId="522"/>
    <cellStyle name="Normal 9 2 4 5 2 2" xfId="1051"/>
    <cellStyle name="Normal 9 2 4 5 2 3" xfId="1729"/>
    <cellStyle name="Normal 9 2 4 5 2 4" xfId="2359"/>
    <cellStyle name="Normal 9 2 4 5 2 5" xfId="2993"/>
    <cellStyle name="Normal 9 2 4 5 3" xfId="786"/>
    <cellStyle name="Normal 9 2 4 5 4" xfId="1464"/>
    <cellStyle name="Normal 9 2 4 5 5" xfId="2094"/>
    <cellStyle name="Normal 9 2 4 5 6" xfId="2727"/>
    <cellStyle name="Normal 9 2 4 6" xfId="390"/>
    <cellStyle name="Normal 9 2 4 6 2" xfId="919"/>
    <cellStyle name="Normal 9 2 4 6 3" xfId="1597"/>
    <cellStyle name="Normal 9 2 4 6 4" xfId="2227"/>
    <cellStyle name="Normal 9 2 4 6 5" xfId="2861"/>
    <cellStyle name="Normal 9 2 4 7" xfId="1183"/>
    <cellStyle name="Normal 9 2 4 7 2" xfId="1861"/>
    <cellStyle name="Normal 9 2 4 7 3" xfId="2491"/>
    <cellStyle name="Normal 9 2 4 7 4" xfId="3125"/>
    <cellStyle name="Normal 9 2 4 8" xfId="654"/>
    <cellStyle name="Normal 9 2 4 8 2" xfId="3233"/>
    <cellStyle name="Normal 9 2 4 9" xfId="1332"/>
    <cellStyle name="Normal 9 2 5" xfId="111"/>
    <cellStyle name="Normal 9 2 5 10" xfId="2603"/>
    <cellStyle name="Normal 9 2 5 2" xfId="146"/>
    <cellStyle name="Normal 9 2 5 2 2" xfId="220"/>
    <cellStyle name="Normal 9 2 5 2 2 2" xfId="360"/>
    <cellStyle name="Normal 9 2 5 2 2 2 2" xfId="630"/>
    <cellStyle name="Normal 9 2 5 2 2 2 2 2" xfId="1159"/>
    <cellStyle name="Normal 9 2 5 2 2 2 2 3" xfId="1837"/>
    <cellStyle name="Normal 9 2 5 2 2 2 2 4" xfId="2467"/>
    <cellStyle name="Normal 9 2 5 2 2 2 2 5" xfId="3101"/>
    <cellStyle name="Normal 9 2 5 2 2 2 3" xfId="894"/>
    <cellStyle name="Normal 9 2 5 2 2 2 4" xfId="1572"/>
    <cellStyle name="Normal 9 2 5 2 2 2 5" xfId="2202"/>
    <cellStyle name="Normal 9 2 5 2 2 2 6" xfId="2835"/>
    <cellStyle name="Normal 9 2 5 2 2 3" xfId="498"/>
    <cellStyle name="Normal 9 2 5 2 2 3 2" xfId="1027"/>
    <cellStyle name="Normal 9 2 5 2 2 3 3" xfId="1705"/>
    <cellStyle name="Normal 9 2 5 2 2 3 4" xfId="2335"/>
    <cellStyle name="Normal 9 2 5 2 2 3 5" xfId="2969"/>
    <cellStyle name="Normal 9 2 5 2 2 4" xfId="762"/>
    <cellStyle name="Normal 9 2 5 2 2 5" xfId="1440"/>
    <cellStyle name="Normal 9 2 5 2 2 6" xfId="2070"/>
    <cellStyle name="Normal 9 2 5 2 2 7" xfId="2702"/>
    <cellStyle name="Normal 9 2 5 2 3" xfId="293"/>
    <cellStyle name="Normal 9 2 5 2 3 2" xfId="564"/>
    <cellStyle name="Normal 9 2 5 2 3 2 2" xfId="1093"/>
    <cellStyle name="Normal 9 2 5 2 3 2 3" xfId="1771"/>
    <cellStyle name="Normal 9 2 5 2 3 2 4" xfId="2401"/>
    <cellStyle name="Normal 9 2 5 2 3 2 5" xfId="3035"/>
    <cellStyle name="Normal 9 2 5 2 3 3" xfId="828"/>
    <cellStyle name="Normal 9 2 5 2 3 4" xfId="1506"/>
    <cellStyle name="Normal 9 2 5 2 3 5" xfId="2136"/>
    <cellStyle name="Normal 9 2 5 2 3 6" xfId="2769"/>
    <cellStyle name="Normal 9 2 5 2 4" xfId="432"/>
    <cellStyle name="Normal 9 2 5 2 4 2" xfId="961"/>
    <cellStyle name="Normal 9 2 5 2 4 3" xfId="1639"/>
    <cellStyle name="Normal 9 2 5 2 4 4" xfId="2269"/>
    <cellStyle name="Normal 9 2 5 2 4 5" xfId="2903"/>
    <cellStyle name="Normal 9 2 5 2 5" xfId="1246"/>
    <cellStyle name="Normal 9 2 5 2 5 2" xfId="1917"/>
    <cellStyle name="Normal 9 2 5 2 5 3" xfId="2547"/>
    <cellStyle name="Normal 9 2 5 2 5 4" xfId="3188"/>
    <cellStyle name="Normal 9 2 5 2 6" xfId="696"/>
    <cellStyle name="Normal 9 2 5 2 6 2" xfId="3289"/>
    <cellStyle name="Normal 9 2 5 2 7" xfId="1374"/>
    <cellStyle name="Normal 9 2 5 2 8" xfId="2004"/>
    <cellStyle name="Normal 9 2 5 2 9" xfId="2636"/>
    <cellStyle name="Normal 9 2 5 3" xfId="186"/>
    <cellStyle name="Normal 9 2 5 3 2" xfId="327"/>
    <cellStyle name="Normal 9 2 5 3 2 2" xfId="597"/>
    <cellStyle name="Normal 9 2 5 3 2 2 2" xfId="1126"/>
    <cellStyle name="Normal 9 2 5 3 2 2 3" xfId="1804"/>
    <cellStyle name="Normal 9 2 5 3 2 2 4" xfId="2434"/>
    <cellStyle name="Normal 9 2 5 3 2 2 5" xfId="3068"/>
    <cellStyle name="Normal 9 2 5 3 2 3" xfId="861"/>
    <cellStyle name="Normal 9 2 5 3 2 4" xfId="1539"/>
    <cellStyle name="Normal 9 2 5 3 2 5" xfId="2169"/>
    <cellStyle name="Normal 9 2 5 3 2 6" xfId="2802"/>
    <cellStyle name="Normal 9 2 5 3 3" xfId="465"/>
    <cellStyle name="Normal 9 2 5 3 3 2" xfId="994"/>
    <cellStyle name="Normal 9 2 5 3 3 3" xfId="1672"/>
    <cellStyle name="Normal 9 2 5 3 3 4" xfId="2302"/>
    <cellStyle name="Normal 9 2 5 3 3 5" xfId="2936"/>
    <cellStyle name="Normal 9 2 5 3 4" xfId="1247"/>
    <cellStyle name="Normal 9 2 5 3 4 2" xfId="1918"/>
    <cellStyle name="Normal 9 2 5 3 4 3" xfId="2548"/>
    <cellStyle name="Normal 9 2 5 3 4 4" xfId="3189"/>
    <cellStyle name="Normal 9 2 5 3 5" xfId="729"/>
    <cellStyle name="Normal 9 2 5 3 5 2" xfId="3290"/>
    <cellStyle name="Normal 9 2 5 3 6" xfId="1407"/>
    <cellStyle name="Normal 9 2 5 3 7" xfId="2037"/>
    <cellStyle name="Normal 9 2 5 3 8" xfId="2669"/>
    <cellStyle name="Normal 9 2 5 4" xfId="260"/>
    <cellStyle name="Normal 9 2 5 4 2" xfId="531"/>
    <cellStyle name="Normal 9 2 5 4 2 2" xfId="1060"/>
    <cellStyle name="Normal 9 2 5 4 2 3" xfId="1738"/>
    <cellStyle name="Normal 9 2 5 4 2 4" xfId="2368"/>
    <cellStyle name="Normal 9 2 5 4 2 5" xfId="3002"/>
    <cellStyle name="Normal 9 2 5 4 3" xfId="795"/>
    <cellStyle name="Normal 9 2 5 4 4" xfId="1473"/>
    <cellStyle name="Normal 9 2 5 4 5" xfId="2103"/>
    <cellStyle name="Normal 9 2 5 4 6" xfId="2736"/>
    <cellStyle name="Normal 9 2 5 5" xfId="399"/>
    <cellStyle name="Normal 9 2 5 5 2" xfId="928"/>
    <cellStyle name="Normal 9 2 5 5 3" xfId="1606"/>
    <cellStyle name="Normal 9 2 5 5 4" xfId="2236"/>
    <cellStyle name="Normal 9 2 5 5 5" xfId="2870"/>
    <cellStyle name="Normal 9 2 5 6" xfId="1192"/>
    <cellStyle name="Normal 9 2 5 6 2" xfId="1870"/>
    <cellStyle name="Normal 9 2 5 6 3" xfId="2500"/>
    <cellStyle name="Normal 9 2 5 6 4" xfId="3134"/>
    <cellStyle name="Normal 9 2 5 7" xfId="663"/>
    <cellStyle name="Normal 9 2 5 7 2" xfId="3242"/>
    <cellStyle name="Normal 9 2 5 8" xfId="1341"/>
    <cellStyle name="Normal 9 2 5 9" xfId="1971"/>
    <cellStyle name="Normal 9 2 6" xfId="128"/>
    <cellStyle name="Normal 9 2 6 2" xfId="203"/>
    <cellStyle name="Normal 9 2 6 2 2" xfId="343"/>
    <cellStyle name="Normal 9 2 6 2 2 2" xfId="613"/>
    <cellStyle name="Normal 9 2 6 2 2 2 2" xfId="1142"/>
    <cellStyle name="Normal 9 2 6 2 2 2 3" xfId="1820"/>
    <cellStyle name="Normal 9 2 6 2 2 2 4" xfId="2450"/>
    <cellStyle name="Normal 9 2 6 2 2 2 5" xfId="3084"/>
    <cellStyle name="Normal 9 2 6 2 2 3" xfId="877"/>
    <cellStyle name="Normal 9 2 6 2 2 4" xfId="1555"/>
    <cellStyle name="Normal 9 2 6 2 2 5" xfId="2185"/>
    <cellStyle name="Normal 9 2 6 2 2 6" xfId="2818"/>
    <cellStyle name="Normal 9 2 6 2 3" xfId="481"/>
    <cellStyle name="Normal 9 2 6 2 3 2" xfId="1010"/>
    <cellStyle name="Normal 9 2 6 2 3 3" xfId="1688"/>
    <cellStyle name="Normal 9 2 6 2 3 4" xfId="2318"/>
    <cellStyle name="Normal 9 2 6 2 3 5" xfId="2952"/>
    <cellStyle name="Normal 9 2 6 2 4" xfId="745"/>
    <cellStyle name="Normal 9 2 6 2 5" xfId="1423"/>
    <cellStyle name="Normal 9 2 6 2 6" xfId="2053"/>
    <cellStyle name="Normal 9 2 6 2 7" xfId="2685"/>
    <cellStyle name="Normal 9 2 6 3" xfId="276"/>
    <cellStyle name="Normal 9 2 6 3 2" xfId="547"/>
    <cellStyle name="Normal 9 2 6 3 2 2" xfId="1076"/>
    <cellStyle name="Normal 9 2 6 3 2 3" xfId="1754"/>
    <cellStyle name="Normal 9 2 6 3 2 4" xfId="2384"/>
    <cellStyle name="Normal 9 2 6 3 2 5" xfId="3018"/>
    <cellStyle name="Normal 9 2 6 3 3" xfId="811"/>
    <cellStyle name="Normal 9 2 6 3 4" xfId="1489"/>
    <cellStyle name="Normal 9 2 6 3 5" xfId="2119"/>
    <cellStyle name="Normal 9 2 6 3 6" xfId="2752"/>
    <cellStyle name="Normal 9 2 6 4" xfId="415"/>
    <cellStyle name="Normal 9 2 6 4 2" xfId="944"/>
    <cellStyle name="Normal 9 2 6 4 3" xfId="1622"/>
    <cellStyle name="Normal 9 2 6 4 4" xfId="2252"/>
    <cellStyle name="Normal 9 2 6 4 5" xfId="2886"/>
    <cellStyle name="Normal 9 2 6 5" xfId="1248"/>
    <cellStyle name="Normal 9 2 6 5 2" xfId="1919"/>
    <cellStyle name="Normal 9 2 6 5 3" xfId="2549"/>
    <cellStyle name="Normal 9 2 6 5 4" xfId="3190"/>
    <cellStyle name="Normal 9 2 6 6" xfId="679"/>
    <cellStyle name="Normal 9 2 6 6 2" xfId="3291"/>
    <cellStyle name="Normal 9 2 6 7" xfId="1357"/>
    <cellStyle name="Normal 9 2 6 8" xfId="1987"/>
    <cellStyle name="Normal 9 2 6 9" xfId="2619"/>
    <cellStyle name="Normal 9 2 7" xfId="169"/>
    <cellStyle name="Normal 9 2 7 2" xfId="310"/>
    <cellStyle name="Normal 9 2 7 2 2" xfId="580"/>
    <cellStyle name="Normal 9 2 7 2 2 2" xfId="1109"/>
    <cellStyle name="Normal 9 2 7 2 2 3" xfId="1787"/>
    <cellStyle name="Normal 9 2 7 2 2 4" xfId="2417"/>
    <cellStyle name="Normal 9 2 7 2 2 5" xfId="3051"/>
    <cellStyle name="Normal 9 2 7 2 3" xfId="844"/>
    <cellStyle name="Normal 9 2 7 2 4" xfId="1522"/>
    <cellStyle name="Normal 9 2 7 2 5" xfId="2152"/>
    <cellStyle name="Normal 9 2 7 2 6" xfId="2785"/>
    <cellStyle name="Normal 9 2 7 3" xfId="448"/>
    <cellStyle name="Normal 9 2 7 3 2" xfId="977"/>
    <cellStyle name="Normal 9 2 7 3 3" xfId="1655"/>
    <cellStyle name="Normal 9 2 7 3 4" xfId="2285"/>
    <cellStyle name="Normal 9 2 7 3 5" xfId="2919"/>
    <cellStyle name="Normal 9 2 7 4" xfId="1249"/>
    <cellStyle name="Normal 9 2 7 4 2" xfId="1920"/>
    <cellStyle name="Normal 9 2 7 4 3" xfId="2550"/>
    <cellStyle name="Normal 9 2 7 4 4" xfId="3191"/>
    <cellStyle name="Normal 9 2 7 5" xfId="712"/>
    <cellStyle name="Normal 9 2 7 5 2" xfId="3292"/>
    <cellStyle name="Normal 9 2 7 6" xfId="1390"/>
    <cellStyle name="Normal 9 2 7 7" xfId="2020"/>
    <cellStyle name="Normal 9 2 7 8" xfId="2652"/>
    <cellStyle name="Normal 9 2 8" xfId="243"/>
    <cellStyle name="Normal 9 2 8 2" xfId="514"/>
    <cellStyle name="Normal 9 2 8 2 2" xfId="1043"/>
    <cellStyle name="Normal 9 2 8 2 3" xfId="1721"/>
    <cellStyle name="Normal 9 2 8 2 4" xfId="2351"/>
    <cellStyle name="Normal 9 2 8 2 5" xfId="2985"/>
    <cellStyle name="Normal 9 2 8 3" xfId="778"/>
    <cellStyle name="Normal 9 2 8 4" xfId="1456"/>
    <cellStyle name="Normal 9 2 8 5" xfId="2086"/>
    <cellStyle name="Normal 9 2 8 6" xfId="2719"/>
    <cellStyle name="Normal 9 2 9" xfId="382"/>
    <cellStyle name="Normal 9 2 9 2" xfId="911"/>
    <cellStyle name="Normal 9 2 9 3" xfId="1589"/>
    <cellStyle name="Normal 9 2 9 4" xfId="2219"/>
    <cellStyle name="Normal 9 2 9 5" xfId="2853"/>
    <cellStyle name="Normal 9 3" xfId="39"/>
    <cellStyle name="Normal 9 3 10" xfId="647"/>
    <cellStyle name="Normal 9 3 10 2" xfId="3226"/>
    <cellStyle name="Normal 9 3 11" xfId="1325"/>
    <cellStyle name="Normal 9 3 12" xfId="1955"/>
    <cellStyle name="Normal 9 3 13" xfId="2587"/>
    <cellStyle name="Normal 9 3 2" xfId="49"/>
    <cellStyle name="Normal 9 3 2 10" xfId="1329"/>
    <cellStyle name="Normal 9 3 2 11" xfId="1959"/>
    <cellStyle name="Normal 9 3 2 12" xfId="2591"/>
    <cellStyle name="Normal 9 3 2 2" xfId="103"/>
    <cellStyle name="Normal 9 3 2 2 10" xfId="1967"/>
    <cellStyle name="Normal 9 3 2 2 11" xfId="2599"/>
    <cellStyle name="Normal 9 3 2 2 2" xfId="124"/>
    <cellStyle name="Normal 9 3 2 2 2 10" xfId="2616"/>
    <cellStyle name="Normal 9 3 2 2 2 2" xfId="159"/>
    <cellStyle name="Normal 9 3 2 2 2 2 2" xfId="233"/>
    <cellStyle name="Normal 9 3 2 2 2 2 2 2" xfId="373"/>
    <cellStyle name="Normal 9 3 2 2 2 2 2 2 2" xfId="643"/>
    <cellStyle name="Normal 9 3 2 2 2 2 2 2 2 2" xfId="1172"/>
    <cellStyle name="Normal 9 3 2 2 2 2 2 2 2 3" xfId="1850"/>
    <cellStyle name="Normal 9 3 2 2 2 2 2 2 2 4" xfId="2480"/>
    <cellStyle name="Normal 9 3 2 2 2 2 2 2 2 5" xfId="3114"/>
    <cellStyle name="Normal 9 3 2 2 2 2 2 2 3" xfId="907"/>
    <cellStyle name="Normal 9 3 2 2 2 2 2 2 4" xfId="1585"/>
    <cellStyle name="Normal 9 3 2 2 2 2 2 2 5" xfId="2215"/>
    <cellStyle name="Normal 9 3 2 2 2 2 2 2 6" xfId="2848"/>
    <cellStyle name="Normal 9 3 2 2 2 2 2 3" xfId="511"/>
    <cellStyle name="Normal 9 3 2 2 2 2 2 3 2" xfId="1040"/>
    <cellStyle name="Normal 9 3 2 2 2 2 2 3 3" xfId="1718"/>
    <cellStyle name="Normal 9 3 2 2 2 2 2 3 4" xfId="2348"/>
    <cellStyle name="Normal 9 3 2 2 2 2 2 3 5" xfId="2982"/>
    <cellStyle name="Normal 9 3 2 2 2 2 2 4" xfId="775"/>
    <cellStyle name="Normal 9 3 2 2 2 2 2 5" xfId="1453"/>
    <cellStyle name="Normal 9 3 2 2 2 2 2 6" xfId="2083"/>
    <cellStyle name="Normal 9 3 2 2 2 2 2 7" xfId="2715"/>
    <cellStyle name="Normal 9 3 2 2 2 2 3" xfId="306"/>
    <cellStyle name="Normal 9 3 2 2 2 2 3 2" xfId="577"/>
    <cellStyle name="Normal 9 3 2 2 2 2 3 2 2" xfId="1106"/>
    <cellStyle name="Normal 9 3 2 2 2 2 3 2 3" xfId="1784"/>
    <cellStyle name="Normal 9 3 2 2 2 2 3 2 4" xfId="2414"/>
    <cellStyle name="Normal 9 3 2 2 2 2 3 2 5" xfId="3048"/>
    <cellStyle name="Normal 9 3 2 2 2 2 3 3" xfId="841"/>
    <cellStyle name="Normal 9 3 2 2 2 2 3 4" xfId="1519"/>
    <cellStyle name="Normal 9 3 2 2 2 2 3 5" xfId="2149"/>
    <cellStyle name="Normal 9 3 2 2 2 2 3 6" xfId="2782"/>
    <cellStyle name="Normal 9 3 2 2 2 2 4" xfId="445"/>
    <cellStyle name="Normal 9 3 2 2 2 2 4 2" xfId="974"/>
    <cellStyle name="Normal 9 3 2 2 2 2 4 3" xfId="1652"/>
    <cellStyle name="Normal 9 3 2 2 2 2 4 4" xfId="2282"/>
    <cellStyle name="Normal 9 3 2 2 2 2 4 5" xfId="2916"/>
    <cellStyle name="Normal 9 3 2 2 2 2 5" xfId="1250"/>
    <cellStyle name="Normal 9 3 2 2 2 2 5 2" xfId="1921"/>
    <cellStyle name="Normal 9 3 2 2 2 2 5 3" xfId="2551"/>
    <cellStyle name="Normal 9 3 2 2 2 2 5 4" xfId="3192"/>
    <cellStyle name="Normal 9 3 2 2 2 2 6" xfId="709"/>
    <cellStyle name="Normal 9 3 2 2 2 2 6 2" xfId="3293"/>
    <cellStyle name="Normal 9 3 2 2 2 2 7" xfId="1387"/>
    <cellStyle name="Normal 9 3 2 2 2 2 8" xfId="2017"/>
    <cellStyle name="Normal 9 3 2 2 2 2 9" xfId="2649"/>
    <cellStyle name="Normal 9 3 2 2 2 3" xfId="199"/>
    <cellStyle name="Normal 9 3 2 2 2 3 2" xfId="340"/>
    <cellStyle name="Normal 9 3 2 2 2 3 2 2" xfId="610"/>
    <cellStyle name="Normal 9 3 2 2 2 3 2 2 2" xfId="1139"/>
    <cellStyle name="Normal 9 3 2 2 2 3 2 2 3" xfId="1817"/>
    <cellStyle name="Normal 9 3 2 2 2 3 2 2 4" xfId="2447"/>
    <cellStyle name="Normal 9 3 2 2 2 3 2 2 5" xfId="3081"/>
    <cellStyle name="Normal 9 3 2 2 2 3 2 3" xfId="874"/>
    <cellStyle name="Normal 9 3 2 2 2 3 2 4" xfId="1552"/>
    <cellStyle name="Normal 9 3 2 2 2 3 2 5" xfId="2182"/>
    <cellStyle name="Normal 9 3 2 2 2 3 2 6" xfId="2815"/>
    <cellStyle name="Normal 9 3 2 2 2 3 3" xfId="478"/>
    <cellStyle name="Normal 9 3 2 2 2 3 3 2" xfId="1007"/>
    <cellStyle name="Normal 9 3 2 2 2 3 3 3" xfId="1685"/>
    <cellStyle name="Normal 9 3 2 2 2 3 3 4" xfId="2315"/>
    <cellStyle name="Normal 9 3 2 2 2 3 3 5" xfId="2949"/>
    <cellStyle name="Normal 9 3 2 2 2 3 4" xfId="1251"/>
    <cellStyle name="Normal 9 3 2 2 2 3 4 2" xfId="1922"/>
    <cellStyle name="Normal 9 3 2 2 2 3 4 3" xfId="2552"/>
    <cellStyle name="Normal 9 3 2 2 2 3 4 4" xfId="3193"/>
    <cellStyle name="Normal 9 3 2 2 2 3 5" xfId="742"/>
    <cellStyle name="Normal 9 3 2 2 2 3 5 2" xfId="3294"/>
    <cellStyle name="Normal 9 3 2 2 2 3 6" xfId="1420"/>
    <cellStyle name="Normal 9 3 2 2 2 3 7" xfId="2050"/>
    <cellStyle name="Normal 9 3 2 2 2 3 8" xfId="2682"/>
    <cellStyle name="Normal 9 3 2 2 2 4" xfId="273"/>
    <cellStyle name="Normal 9 3 2 2 2 4 2" xfId="544"/>
    <cellStyle name="Normal 9 3 2 2 2 4 2 2" xfId="1073"/>
    <cellStyle name="Normal 9 3 2 2 2 4 2 3" xfId="1751"/>
    <cellStyle name="Normal 9 3 2 2 2 4 2 4" xfId="2381"/>
    <cellStyle name="Normal 9 3 2 2 2 4 2 5" xfId="3015"/>
    <cellStyle name="Normal 9 3 2 2 2 4 3" xfId="808"/>
    <cellStyle name="Normal 9 3 2 2 2 4 4" xfId="1486"/>
    <cellStyle name="Normal 9 3 2 2 2 4 5" xfId="2116"/>
    <cellStyle name="Normal 9 3 2 2 2 4 6" xfId="2749"/>
    <cellStyle name="Normal 9 3 2 2 2 5" xfId="412"/>
    <cellStyle name="Normal 9 3 2 2 2 5 2" xfId="941"/>
    <cellStyle name="Normal 9 3 2 2 2 5 3" xfId="1619"/>
    <cellStyle name="Normal 9 3 2 2 2 5 4" xfId="2249"/>
    <cellStyle name="Normal 9 3 2 2 2 5 5" xfId="2883"/>
    <cellStyle name="Normal 9 3 2 2 2 6" xfId="1205"/>
    <cellStyle name="Normal 9 3 2 2 2 6 2" xfId="1883"/>
    <cellStyle name="Normal 9 3 2 2 2 6 3" xfId="2513"/>
    <cellStyle name="Normal 9 3 2 2 2 6 4" xfId="3147"/>
    <cellStyle name="Normal 9 3 2 2 2 7" xfId="676"/>
    <cellStyle name="Normal 9 3 2 2 2 7 2" xfId="3255"/>
    <cellStyle name="Normal 9 3 2 2 2 8" xfId="1354"/>
    <cellStyle name="Normal 9 3 2 2 2 9" xfId="1984"/>
    <cellStyle name="Normal 9 3 2 2 3" xfId="141"/>
    <cellStyle name="Normal 9 3 2 2 3 2" xfId="216"/>
    <cellStyle name="Normal 9 3 2 2 3 2 2" xfId="356"/>
    <cellStyle name="Normal 9 3 2 2 3 2 2 2" xfId="626"/>
    <cellStyle name="Normal 9 3 2 2 3 2 2 2 2" xfId="1155"/>
    <cellStyle name="Normal 9 3 2 2 3 2 2 2 3" xfId="1833"/>
    <cellStyle name="Normal 9 3 2 2 3 2 2 2 4" xfId="2463"/>
    <cellStyle name="Normal 9 3 2 2 3 2 2 2 5" xfId="3097"/>
    <cellStyle name="Normal 9 3 2 2 3 2 2 3" xfId="890"/>
    <cellStyle name="Normal 9 3 2 2 3 2 2 4" xfId="1568"/>
    <cellStyle name="Normal 9 3 2 2 3 2 2 5" xfId="2198"/>
    <cellStyle name="Normal 9 3 2 2 3 2 2 6" xfId="2831"/>
    <cellStyle name="Normal 9 3 2 2 3 2 3" xfId="494"/>
    <cellStyle name="Normal 9 3 2 2 3 2 3 2" xfId="1023"/>
    <cellStyle name="Normal 9 3 2 2 3 2 3 3" xfId="1701"/>
    <cellStyle name="Normal 9 3 2 2 3 2 3 4" xfId="2331"/>
    <cellStyle name="Normal 9 3 2 2 3 2 3 5" xfId="2965"/>
    <cellStyle name="Normal 9 3 2 2 3 2 4" xfId="758"/>
    <cellStyle name="Normal 9 3 2 2 3 2 5" xfId="1436"/>
    <cellStyle name="Normal 9 3 2 2 3 2 6" xfId="2066"/>
    <cellStyle name="Normal 9 3 2 2 3 2 7" xfId="2698"/>
    <cellStyle name="Normal 9 3 2 2 3 3" xfId="289"/>
    <cellStyle name="Normal 9 3 2 2 3 3 2" xfId="560"/>
    <cellStyle name="Normal 9 3 2 2 3 3 2 2" xfId="1089"/>
    <cellStyle name="Normal 9 3 2 2 3 3 2 3" xfId="1767"/>
    <cellStyle name="Normal 9 3 2 2 3 3 2 4" xfId="2397"/>
    <cellStyle name="Normal 9 3 2 2 3 3 2 5" xfId="3031"/>
    <cellStyle name="Normal 9 3 2 2 3 3 3" xfId="824"/>
    <cellStyle name="Normal 9 3 2 2 3 3 4" xfId="1502"/>
    <cellStyle name="Normal 9 3 2 2 3 3 5" xfId="2132"/>
    <cellStyle name="Normal 9 3 2 2 3 3 6" xfId="2765"/>
    <cellStyle name="Normal 9 3 2 2 3 4" xfId="428"/>
    <cellStyle name="Normal 9 3 2 2 3 4 2" xfId="957"/>
    <cellStyle name="Normal 9 3 2 2 3 4 3" xfId="1635"/>
    <cellStyle name="Normal 9 3 2 2 3 4 4" xfId="2265"/>
    <cellStyle name="Normal 9 3 2 2 3 4 5" xfId="2899"/>
    <cellStyle name="Normal 9 3 2 2 3 5" xfId="1252"/>
    <cellStyle name="Normal 9 3 2 2 3 5 2" xfId="1923"/>
    <cellStyle name="Normal 9 3 2 2 3 5 3" xfId="2553"/>
    <cellStyle name="Normal 9 3 2 2 3 5 4" xfId="3194"/>
    <cellStyle name="Normal 9 3 2 2 3 6" xfId="692"/>
    <cellStyle name="Normal 9 3 2 2 3 6 2" xfId="3295"/>
    <cellStyle name="Normal 9 3 2 2 3 7" xfId="1370"/>
    <cellStyle name="Normal 9 3 2 2 3 8" xfId="2000"/>
    <cellStyle name="Normal 9 3 2 2 3 9" xfId="2632"/>
    <cellStyle name="Normal 9 3 2 2 4" xfId="182"/>
    <cellStyle name="Normal 9 3 2 2 4 2" xfId="323"/>
    <cellStyle name="Normal 9 3 2 2 4 2 2" xfId="593"/>
    <cellStyle name="Normal 9 3 2 2 4 2 2 2" xfId="1122"/>
    <cellStyle name="Normal 9 3 2 2 4 2 2 3" xfId="1800"/>
    <cellStyle name="Normal 9 3 2 2 4 2 2 4" xfId="2430"/>
    <cellStyle name="Normal 9 3 2 2 4 2 2 5" xfId="3064"/>
    <cellStyle name="Normal 9 3 2 2 4 2 3" xfId="857"/>
    <cellStyle name="Normal 9 3 2 2 4 2 4" xfId="1535"/>
    <cellStyle name="Normal 9 3 2 2 4 2 5" xfId="2165"/>
    <cellStyle name="Normal 9 3 2 2 4 2 6" xfId="2798"/>
    <cellStyle name="Normal 9 3 2 2 4 3" xfId="461"/>
    <cellStyle name="Normal 9 3 2 2 4 3 2" xfId="990"/>
    <cellStyle name="Normal 9 3 2 2 4 3 3" xfId="1668"/>
    <cellStyle name="Normal 9 3 2 2 4 3 4" xfId="2298"/>
    <cellStyle name="Normal 9 3 2 2 4 3 5" xfId="2932"/>
    <cellStyle name="Normal 9 3 2 2 4 4" xfId="1253"/>
    <cellStyle name="Normal 9 3 2 2 4 4 2" xfId="1924"/>
    <cellStyle name="Normal 9 3 2 2 4 4 3" xfId="2554"/>
    <cellStyle name="Normal 9 3 2 2 4 4 4" xfId="3195"/>
    <cellStyle name="Normal 9 3 2 2 4 5" xfId="725"/>
    <cellStyle name="Normal 9 3 2 2 4 5 2" xfId="3296"/>
    <cellStyle name="Normal 9 3 2 2 4 6" xfId="1403"/>
    <cellStyle name="Normal 9 3 2 2 4 7" xfId="2033"/>
    <cellStyle name="Normal 9 3 2 2 4 8" xfId="2665"/>
    <cellStyle name="Normal 9 3 2 2 5" xfId="256"/>
    <cellStyle name="Normal 9 3 2 2 5 2" xfId="527"/>
    <cellStyle name="Normal 9 3 2 2 5 2 2" xfId="1056"/>
    <cellStyle name="Normal 9 3 2 2 5 2 3" xfId="1734"/>
    <cellStyle name="Normal 9 3 2 2 5 2 4" xfId="2364"/>
    <cellStyle name="Normal 9 3 2 2 5 2 5" xfId="2998"/>
    <cellStyle name="Normal 9 3 2 2 5 3" xfId="791"/>
    <cellStyle name="Normal 9 3 2 2 5 4" xfId="1469"/>
    <cellStyle name="Normal 9 3 2 2 5 5" xfId="2099"/>
    <cellStyle name="Normal 9 3 2 2 5 6" xfId="2732"/>
    <cellStyle name="Normal 9 3 2 2 6" xfId="395"/>
    <cellStyle name="Normal 9 3 2 2 6 2" xfId="924"/>
    <cellStyle name="Normal 9 3 2 2 6 3" xfId="1602"/>
    <cellStyle name="Normal 9 3 2 2 6 4" xfId="2232"/>
    <cellStyle name="Normal 9 3 2 2 6 5" xfId="2866"/>
    <cellStyle name="Normal 9 3 2 2 7" xfId="1188"/>
    <cellStyle name="Normal 9 3 2 2 7 2" xfId="1866"/>
    <cellStyle name="Normal 9 3 2 2 7 3" xfId="2496"/>
    <cellStyle name="Normal 9 3 2 2 7 4" xfId="3130"/>
    <cellStyle name="Normal 9 3 2 2 8" xfId="659"/>
    <cellStyle name="Normal 9 3 2 2 8 2" xfId="3238"/>
    <cellStyle name="Normal 9 3 2 2 9" xfId="1337"/>
    <cellStyle name="Normal 9 3 2 3" xfId="116"/>
    <cellStyle name="Normal 9 3 2 3 10" xfId="2608"/>
    <cellStyle name="Normal 9 3 2 3 2" xfId="151"/>
    <cellStyle name="Normal 9 3 2 3 2 2" xfId="225"/>
    <cellStyle name="Normal 9 3 2 3 2 2 2" xfId="365"/>
    <cellStyle name="Normal 9 3 2 3 2 2 2 2" xfId="635"/>
    <cellStyle name="Normal 9 3 2 3 2 2 2 2 2" xfId="1164"/>
    <cellStyle name="Normal 9 3 2 3 2 2 2 2 3" xfId="1842"/>
    <cellStyle name="Normal 9 3 2 3 2 2 2 2 4" xfId="2472"/>
    <cellStyle name="Normal 9 3 2 3 2 2 2 2 5" xfId="3106"/>
    <cellStyle name="Normal 9 3 2 3 2 2 2 3" xfId="899"/>
    <cellStyle name="Normal 9 3 2 3 2 2 2 4" xfId="1577"/>
    <cellStyle name="Normal 9 3 2 3 2 2 2 5" xfId="2207"/>
    <cellStyle name="Normal 9 3 2 3 2 2 2 6" xfId="2840"/>
    <cellStyle name="Normal 9 3 2 3 2 2 3" xfId="503"/>
    <cellStyle name="Normal 9 3 2 3 2 2 3 2" xfId="1032"/>
    <cellStyle name="Normal 9 3 2 3 2 2 3 3" xfId="1710"/>
    <cellStyle name="Normal 9 3 2 3 2 2 3 4" xfId="2340"/>
    <cellStyle name="Normal 9 3 2 3 2 2 3 5" xfId="2974"/>
    <cellStyle name="Normal 9 3 2 3 2 2 4" xfId="767"/>
    <cellStyle name="Normal 9 3 2 3 2 2 5" xfId="1445"/>
    <cellStyle name="Normal 9 3 2 3 2 2 6" xfId="2075"/>
    <cellStyle name="Normal 9 3 2 3 2 2 7" xfId="2707"/>
    <cellStyle name="Normal 9 3 2 3 2 3" xfId="298"/>
    <cellStyle name="Normal 9 3 2 3 2 3 2" xfId="569"/>
    <cellStyle name="Normal 9 3 2 3 2 3 2 2" xfId="1098"/>
    <cellStyle name="Normal 9 3 2 3 2 3 2 3" xfId="1776"/>
    <cellStyle name="Normal 9 3 2 3 2 3 2 4" xfId="2406"/>
    <cellStyle name="Normal 9 3 2 3 2 3 2 5" xfId="3040"/>
    <cellStyle name="Normal 9 3 2 3 2 3 3" xfId="833"/>
    <cellStyle name="Normal 9 3 2 3 2 3 4" xfId="1511"/>
    <cellStyle name="Normal 9 3 2 3 2 3 5" xfId="2141"/>
    <cellStyle name="Normal 9 3 2 3 2 3 6" xfId="2774"/>
    <cellStyle name="Normal 9 3 2 3 2 4" xfId="437"/>
    <cellStyle name="Normal 9 3 2 3 2 4 2" xfId="966"/>
    <cellStyle name="Normal 9 3 2 3 2 4 3" xfId="1644"/>
    <cellStyle name="Normal 9 3 2 3 2 4 4" xfId="2274"/>
    <cellStyle name="Normal 9 3 2 3 2 4 5" xfId="2908"/>
    <cellStyle name="Normal 9 3 2 3 2 5" xfId="1254"/>
    <cellStyle name="Normal 9 3 2 3 2 5 2" xfId="1925"/>
    <cellStyle name="Normal 9 3 2 3 2 5 3" xfId="2555"/>
    <cellStyle name="Normal 9 3 2 3 2 5 4" xfId="3196"/>
    <cellStyle name="Normal 9 3 2 3 2 6" xfId="701"/>
    <cellStyle name="Normal 9 3 2 3 2 6 2" xfId="3297"/>
    <cellStyle name="Normal 9 3 2 3 2 7" xfId="1379"/>
    <cellStyle name="Normal 9 3 2 3 2 8" xfId="2009"/>
    <cellStyle name="Normal 9 3 2 3 2 9" xfId="2641"/>
    <cellStyle name="Normal 9 3 2 3 3" xfId="191"/>
    <cellStyle name="Normal 9 3 2 3 3 2" xfId="332"/>
    <cellStyle name="Normal 9 3 2 3 3 2 2" xfId="602"/>
    <cellStyle name="Normal 9 3 2 3 3 2 2 2" xfId="1131"/>
    <cellStyle name="Normal 9 3 2 3 3 2 2 3" xfId="1809"/>
    <cellStyle name="Normal 9 3 2 3 3 2 2 4" xfId="2439"/>
    <cellStyle name="Normal 9 3 2 3 3 2 2 5" xfId="3073"/>
    <cellStyle name="Normal 9 3 2 3 3 2 3" xfId="866"/>
    <cellStyle name="Normal 9 3 2 3 3 2 4" xfId="1544"/>
    <cellStyle name="Normal 9 3 2 3 3 2 5" xfId="2174"/>
    <cellStyle name="Normal 9 3 2 3 3 2 6" xfId="2807"/>
    <cellStyle name="Normal 9 3 2 3 3 3" xfId="470"/>
    <cellStyle name="Normal 9 3 2 3 3 3 2" xfId="999"/>
    <cellStyle name="Normal 9 3 2 3 3 3 3" xfId="1677"/>
    <cellStyle name="Normal 9 3 2 3 3 3 4" xfId="2307"/>
    <cellStyle name="Normal 9 3 2 3 3 3 5" xfId="2941"/>
    <cellStyle name="Normal 9 3 2 3 3 4" xfId="1255"/>
    <cellStyle name="Normal 9 3 2 3 3 4 2" xfId="1926"/>
    <cellStyle name="Normal 9 3 2 3 3 4 3" xfId="2556"/>
    <cellStyle name="Normal 9 3 2 3 3 4 4" xfId="3197"/>
    <cellStyle name="Normal 9 3 2 3 3 5" xfId="734"/>
    <cellStyle name="Normal 9 3 2 3 3 5 2" xfId="3298"/>
    <cellStyle name="Normal 9 3 2 3 3 6" xfId="1412"/>
    <cellStyle name="Normal 9 3 2 3 3 7" xfId="2042"/>
    <cellStyle name="Normal 9 3 2 3 3 8" xfId="2674"/>
    <cellStyle name="Normal 9 3 2 3 4" xfId="265"/>
    <cellStyle name="Normal 9 3 2 3 4 2" xfId="536"/>
    <cellStyle name="Normal 9 3 2 3 4 2 2" xfId="1065"/>
    <cellStyle name="Normal 9 3 2 3 4 2 3" xfId="1743"/>
    <cellStyle name="Normal 9 3 2 3 4 2 4" xfId="2373"/>
    <cellStyle name="Normal 9 3 2 3 4 2 5" xfId="3007"/>
    <cellStyle name="Normal 9 3 2 3 4 3" xfId="800"/>
    <cellStyle name="Normal 9 3 2 3 4 4" xfId="1478"/>
    <cellStyle name="Normal 9 3 2 3 4 5" xfId="2108"/>
    <cellStyle name="Normal 9 3 2 3 4 6" xfId="2741"/>
    <cellStyle name="Normal 9 3 2 3 5" xfId="404"/>
    <cellStyle name="Normal 9 3 2 3 5 2" xfId="933"/>
    <cellStyle name="Normal 9 3 2 3 5 3" xfId="1611"/>
    <cellStyle name="Normal 9 3 2 3 5 4" xfId="2241"/>
    <cellStyle name="Normal 9 3 2 3 5 5" xfId="2875"/>
    <cellStyle name="Normal 9 3 2 3 6" xfId="1197"/>
    <cellStyle name="Normal 9 3 2 3 6 2" xfId="1875"/>
    <cellStyle name="Normal 9 3 2 3 6 3" xfId="2505"/>
    <cellStyle name="Normal 9 3 2 3 6 4" xfId="3139"/>
    <cellStyle name="Normal 9 3 2 3 7" xfId="668"/>
    <cellStyle name="Normal 9 3 2 3 7 2" xfId="3247"/>
    <cellStyle name="Normal 9 3 2 3 8" xfId="1346"/>
    <cellStyle name="Normal 9 3 2 3 9" xfId="1976"/>
    <cellStyle name="Normal 9 3 2 4" xfId="133"/>
    <cellStyle name="Normal 9 3 2 4 2" xfId="208"/>
    <cellStyle name="Normal 9 3 2 4 2 2" xfId="348"/>
    <cellStyle name="Normal 9 3 2 4 2 2 2" xfId="618"/>
    <cellStyle name="Normal 9 3 2 4 2 2 2 2" xfId="1147"/>
    <cellStyle name="Normal 9 3 2 4 2 2 2 3" xfId="1825"/>
    <cellStyle name="Normal 9 3 2 4 2 2 2 4" xfId="2455"/>
    <cellStyle name="Normal 9 3 2 4 2 2 2 5" xfId="3089"/>
    <cellStyle name="Normal 9 3 2 4 2 2 3" xfId="882"/>
    <cellStyle name="Normal 9 3 2 4 2 2 4" xfId="1560"/>
    <cellStyle name="Normal 9 3 2 4 2 2 5" xfId="2190"/>
    <cellStyle name="Normal 9 3 2 4 2 2 6" xfId="2823"/>
    <cellStyle name="Normal 9 3 2 4 2 3" xfId="486"/>
    <cellStyle name="Normal 9 3 2 4 2 3 2" xfId="1015"/>
    <cellStyle name="Normal 9 3 2 4 2 3 3" xfId="1693"/>
    <cellStyle name="Normal 9 3 2 4 2 3 4" xfId="2323"/>
    <cellStyle name="Normal 9 3 2 4 2 3 5" xfId="2957"/>
    <cellStyle name="Normal 9 3 2 4 2 4" xfId="750"/>
    <cellStyle name="Normal 9 3 2 4 2 5" xfId="1428"/>
    <cellStyle name="Normal 9 3 2 4 2 6" xfId="2058"/>
    <cellStyle name="Normal 9 3 2 4 2 7" xfId="2690"/>
    <cellStyle name="Normal 9 3 2 4 3" xfId="281"/>
    <cellStyle name="Normal 9 3 2 4 3 2" xfId="552"/>
    <cellStyle name="Normal 9 3 2 4 3 2 2" xfId="1081"/>
    <cellStyle name="Normal 9 3 2 4 3 2 3" xfId="1759"/>
    <cellStyle name="Normal 9 3 2 4 3 2 4" xfId="2389"/>
    <cellStyle name="Normal 9 3 2 4 3 2 5" xfId="3023"/>
    <cellStyle name="Normal 9 3 2 4 3 3" xfId="816"/>
    <cellStyle name="Normal 9 3 2 4 3 4" xfId="1494"/>
    <cellStyle name="Normal 9 3 2 4 3 5" xfId="2124"/>
    <cellStyle name="Normal 9 3 2 4 3 6" xfId="2757"/>
    <cellStyle name="Normal 9 3 2 4 4" xfId="420"/>
    <cellStyle name="Normal 9 3 2 4 4 2" xfId="949"/>
    <cellStyle name="Normal 9 3 2 4 4 3" xfId="1627"/>
    <cellStyle name="Normal 9 3 2 4 4 4" xfId="2257"/>
    <cellStyle name="Normal 9 3 2 4 4 5" xfId="2891"/>
    <cellStyle name="Normal 9 3 2 4 5" xfId="1256"/>
    <cellStyle name="Normal 9 3 2 4 5 2" xfId="1927"/>
    <cellStyle name="Normal 9 3 2 4 5 3" xfId="2557"/>
    <cellStyle name="Normal 9 3 2 4 5 4" xfId="3198"/>
    <cellStyle name="Normal 9 3 2 4 6" xfId="684"/>
    <cellStyle name="Normal 9 3 2 4 6 2" xfId="3299"/>
    <cellStyle name="Normal 9 3 2 4 7" xfId="1362"/>
    <cellStyle name="Normal 9 3 2 4 8" xfId="1992"/>
    <cellStyle name="Normal 9 3 2 4 9" xfId="2624"/>
    <cellStyle name="Normal 9 3 2 5" xfId="174"/>
    <cellStyle name="Normal 9 3 2 5 2" xfId="315"/>
    <cellStyle name="Normal 9 3 2 5 2 2" xfId="585"/>
    <cellStyle name="Normal 9 3 2 5 2 2 2" xfId="1114"/>
    <cellStyle name="Normal 9 3 2 5 2 2 3" xfId="1792"/>
    <cellStyle name="Normal 9 3 2 5 2 2 4" xfId="2422"/>
    <cellStyle name="Normal 9 3 2 5 2 2 5" xfId="3056"/>
    <cellStyle name="Normal 9 3 2 5 2 3" xfId="849"/>
    <cellStyle name="Normal 9 3 2 5 2 4" xfId="1527"/>
    <cellStyle name="Normal 9 3 2 5 2 5" xfId="2157"/>
    <cellStyle name="Normal 9 3 2 5 2 6" xfId="2790"/>
    <cellStyle name="Normal 9 3 2 5 3" xfId="453"/>
    <cellStyle name="Normal 9 3 2 5 3 2" xfId="982"/>
    <cellStyle name="Normal 9 3 2 5 3 3" xfId="1660"/>
    <cellStyle name="Normal 9 3 2 5 3 4" xfId="2290"/>
    <cellStyle name="Normal 9 3 2 5 3 5" xfId="2924"/>
    <cellStyle name="Normal 9 3 2 5 4" xfId="1257"/>
    <cellStyle name="Normal 9 3 2 5 4 2" xfId="1928"/>
    <cellStyle name="Normal 9 3 2 5 4 3" xfId="2558"/>
    <cellStyle name="Normal 9 3 2 5 4 4" xfId="3199"/>
    <cellStyle name="Normal 9 3 2 5 5" xfId="717"/>
    <cellStyle name="Normal 9 3 2 5 5 2" xfId="3300"/>
    <cellStyle name="Normal 9 3 2 5 6" xfId="1395"/>
    <cellStyle name="Normal 9 3 2 5 7" xfId="2025"/>
    <cellStyle name="Normal 9 3 2 5 8" xfId="2657"/>
    <cellStyle name="Normal 9 3 2 6" xfId="248"/>
    <cellStyle name="Normal 9 3 2 6 2" xfId="519"/>
    <cellStyle name="Normal 9 3 2 6 2 2" xfId="1048"/>
    <cellStyle name="Normal 9 3 2 6 2 3" xfId="1726"/>
    <cellStyle name="Normal 9 3 2 6 2 4" xfId="2356"/>
    <cellStyle name="Normal 9 3 2 6 2 5" xfId="2990"/>
    <cellStyle name="Normal 9 3 2 6 3" xfId="783"/>
    <cellStyle name="Normal 9 3 2 6 4" xfId="1461"/>
    <cellStyle name="Normal 9 3 2 6 5" xfId="2091"/>
    <cellStyle name="Normal 9 3 2 6 6" xfId="2724"/>
    <cellStyle name="Normal 9 3 2 7" xfId="387"/>
    <cellStyle name="Normal 9 3 2 7 2" xfId="916"/>
    <cellStyle name="Normal 9 3 2 7 3" xfId="1594"/>
    <cellStyle name="Normal 9 3 2 7 4" xfId="2224"/>
    <cellStyle name="Normal 9 3 2 7 5" xfId="2858"/>
    <cellStyle name="Normal 9 3 2 8" xfId="1180"/>
    <cellStyle name="Normal 9 3 2 8 2" xfId="1858"/>
    <cellStyle name="Normal 9 3 2 8 3" xfId="2488"/>
    <cellStyle name="Normal 9 3 2 8 4" xfId="3122"/>
    <cellStyle name="Normal 9 3 2 9" xfId="651"/>
    <cellStyle name="Normal 9 3 2 9 2" xfId="3230"/>
    <cellStyle name="Normal 9 3 3" xfId="99"/>
    <cellStyle name="Normal 9 3 3 10" xfId="1963"/>
    <cellStyle name="Normal 9 3 3 11" xfId="2595"/>
    <cellStyle name="Normal 9 3 3 2" xfId="120"/>
    <cellStyle name="Normal 9 3 3 2 10" xfId="2612"/>
    <cellStyle name="Normal 9 3 3 2 2" xfId="155"/>
    <cellStyle name="Normal 9 3 3 2 2 2" xfId="229"/>
    <cellStyle name="Normal 9 3 3 2 2 2 2" xfId="369"/>
    <cellStyle name="Normal 9 3 3 2 2 2 2 2" xfId="639"/>
    <cellStyle name="Normal 9 3 3 2 2 2 2 2 2" xfId="1168"/>
    <cellStyle name="Normal 9 3 3 2 2 2 2 2 3" xfId="1846"/>
    <cellStyle name="Normal 9 3 3 2 2 2 2 2 4" xfId="2476"/>
    <cellStyle name="Normal 9 3 3 2 2 2 2 2 5" xfId="3110"/>
    <cellStyle name="Normal 9 3 3 2 2 2 2 3" xfId="903"/>
    <cellStyle name="Normal 9 3 3 2 2 2 2 4" xfId="1581"/>
    <cellStyle name="Normal 9 3 3 2 2 2 2 5" xfId="2211"/>
    <cellStyle name="Normal 9 3 3 2 2 2 2 6" xfId="2844"/>
    <cellStyle name="Normal 9 3 3 2 2 2 3" xfId="507"/>
    <cellStyle name="Normal 9 3 3 2 2 2 3 2" xfId="1036"/>
    <cellStyle name="Normal 9 3 3 2 2 2 3 3" xfId="1714"/>
    <cellStyle name="Normal 9 3 3 2 2 2 3 4" xfId="2344"/>
    <cellStyle name="Normal 9 3 3 2 2 2 3 5" xfId="2978"/>
    <cellStyle name="Normal 9 3 3 2 2 2 4" xfId="771"/>
    <cellStyle name="Normal 9 3 3 2 2 2 5" xfId="1449"/>
    <cellStyle name="Normal 9 3 3 2 2 2 6" xfId="2079"/>
    <cellStyle name="Normal 9 3 3 2 2 2 7" xfId="2711"/>
    <cellStyle name="Normal 9 3 3 2 2 3" xfId="302"/>
    <cellStyle name="Normal 9 3 3 2 2 3 2" xfId="573"/>
    <cellStyle name="Normal 9 3 3 2 2 3 2 2" xfId="1102"/>
    <cellStyle name="Normal 9 3 3 2 2 3 2 3" xfId="1780"/>
    <cellStyle name="Normal 9 3 3 2 2 3 2 4" xfId="2410"/>
    <cellStyle name="Normal 9 3 3 2 2 3 2 5" xfId="3044"/>
    <cellStyle name="Normal 9 3 3 2 2 3 3" xfId="837"/>
    <cellStyle name="Normal 9 3 3 2 2 3 4" xfId="1515"/>
    <cellStyle name="Normal 9 3 3 2 2 3 5" xfId="2145"/>
    <cellStyle name="Normal 9 3 3 2 2 3 6" xfId="2778"/>
    <cellStyle name="Normal 9 3 3 2 2 4" xfId="441"/>
    <cellStyle name="Normal 9 3 3 2 2 4 2" xfId="970"/>
    <cellStyle name="Normal 9 3 3 2 2 4 3" xfId="1648"/>
    <cellStyle name="Normal 9 3 3 2 2 4 4" xfId="2278"/>
    <cellStyle name="Normal 9 3 3 2 2 4 5" xfId="2912"/>
    <cellStyle name="Normal 9 3 3 2 2 5" xfId="1258"/>
    <cellStyle name="Normal 9 3 3 2 2 5 2" xfId="1929"/>
    <cellStyle name="Normal 9 3 3 2 2 5 3" xfId="2559"/>
    <cellStyle name="Normal 9 3 3 2 2 5 4" xfId="3200"/>
    <cellStyle name="Normal 9 3 3 2 2 6" xfId="705"/>
    <cellStyle name="Normal 9 3 3 2 2 6 2" xfId="3301"/>
    <cellStyle name="Normal 9 3 3 2 2 7" xfId="1383"/>
    <cellStyle name="Normal 9 3 3 2 2 8" xfId="2013"/>
    <cellStyle name="Normal 9 3 3 2 2 9" xfId="2645"/>
    <cellStyle name="Normal 9 3 3 2 3" xfId="195"/>
    <cellStyle name="Normal 9 3 3 2 3 2" xfId="336"/>
    <cellStyle name="Normal 9 3 3 2 3 2 2" xfId="606"/>
    <cellStyle name="Normal 9 3 3 2 3 2 2 2" xfId="1135"/>
    <cellStyle name="Normal 9 3 3 2 3 2 2 3" xfId="1813"/>
    <cellStyle name="Normal 9 3 3 2 3 2 2 4" xfId="2443"/>
    <cellStyle name="Normal 9 3 3 2 3 2 2 5" xfId="3077"/>
    <cellStyle name="Normal 9 3 3 2 3 2 3" xfId="870"/>
    <cellStyle name="Normal 9 3 3 2 3 2 4" xfId="1548"/>
    <cellStyle name="Normal 9 3 3 2 3 2 5" xfId="2178"/>
    <cellStyle name="Normal 9 3 3 2 3 2 6" xfId="2811"/>
    <cellStyle name="Normal 9 3 3 2 3 3" xfId="474"/>
    <cellStyle name="Normal 9 3 3 2 3 3 2" xfId="1003"/>
    <cellStyle name="Normal 9 3 3 2 3 3 3" xfId="1681"/>
    <cellStyle name="Normal 9 3 3 2 3 3 4" xfId="2311"/>
    <cellStyle name="Normal 9 3 3 2 3 3 5" xfId="2945"/>
    <cellStyle name="Normal 9 3 3 2 3 4" xfId="1259"/>
    <cellStyle name="Normal 9 3 3 2 3 4 2" xfId="1930"/>
    <cellStyle name="Normal 9 3 3 2 3 4 3" xfId="2560"/>
    <cellStyle name="Normal 9 3 3 2 3 4 4" xfId="3201"/>
    <cellStyle name="Normal 9 3 3 2 3 5" xfId="738"/>
    <cellStyle name="Normal 9 3 3 2 3 5 2" xfId="3302"/>
    <cellStyle name="Normal 9 3 3 2 3 6" xfId="1416"/>
    <cellStyle name="Normal 9 3 3 2 3 7" xfId="2046"/>
    <cellStyle name="Normal 9 3 3 2 3 8" xfId="2678"/>
    <cellStyle name="Normal 9 3 3 2 4" xfId="269"/>
    <cellStyle name="Normal 9 3 3 2 4 2" xfId="540"/>
    <cellStyle name="Normal 9 3 3 2 4 2 2" xfId="1069"/>
    <cellStyle name="Normal 9 3 3 2 4 2 3" xfId="1747"/>
    <cellStyle name="Normal 9 3 3 2 4 2 4" xfId="2377"/>
    <cellStyle name="Normal 9 3 3 2 4 2 5" xfId="3011"/>
    <cellStyle name="Normal 9 3 3 2 4 3" xfId="804"/>
    <cellStyle name="Normal 9 3 3 2 4 4" xfId="1482"/>
    <cellStyle name="Normal 9 3 3 2 4 5" xfId="2112"/>
    <cellStyle name="Normal 9 3 3 2 4 6" xfId="2745"/>
    <cellStyle name="Normal 9 3 3 2 5" xfId="408"/>
    <cellStyle name="Normal 9 3 3 2 5 2" xfId="937"/>
    <cellStyle name="Normal 9 3 3 2 5 3" xfId="1615"/>
    <cellStyle name="Normal 9 3 3 2 5 4" xfId="2245"/>
    <cellStyle name="Normal 9 3 3 2 5 5" xfId="2879"/>
    <cellStyle name="Normal 9 3 3 2 6" xfId="1201"/>
    <cellStyle name="Normal 9 3 3 2 6 2" xfId="1879"/>
    <cellStyle name="Normal 9 3 3 2 6 3" xfId="2509"/>
    <cellStyle name="Normal 9 3 3 2 6 4" xfId="3143"/>
    <cellStyle name="Normal 9 3 3 2 7" xfId="672"/>
    <cellStyle name="Normal 9 3 3 2 7 2" xfId="3251"/>
    <cellStyle name="Normal 9 3 3 2 8" xfId="1350"/>
    <cellStyle name="Normal 9 3 3 2 9" xfId="1980"/>
    <cellStyle name="Normal 9 3 3 3" xfId="137"/>
    <cellStyle name="Normal 9 3 3 3 2" xfId="212"/>
    <cellStyle name="Normal 9 3 3 3 2 2" xfId="352"/>
    <cellStyle name="Normal 9 3 3 3 2 2 2" xfId="622"/>
    <cellStyle name="Normal 9 3 3 3 2 2 2 2" xfId="1151"/>
    <cellStyle name="Normal 9 3 3 3 2 2 2 3" xfId="1829"/>
    <cellStyle name="Normal 9 3 3 3 2 2 2 4" xfId="2459"/>
    <cellStyle name="Normal 9 3 3 3 2 2 2 5" xfId="3093"/>
    <cellStyle name="Normal 9 3 3 3 2 2 3" xfId="886"/>
    <cellStyle name="Normal 9 3 3 3 2 2 4" xfId="1564"/>
    <cellStyle name="Normal 9 3 3 3 2 2 5" xfId="2194"/>
    <cellStyle name="Normal 9 3 3 3 2 2 6" xfId="2827"/>
    <cellStyle name="Normal 9 3 3 3 2 3" xfId="490"/>
    <cellStyle name="Normal 9 3 3 3 2 3 2" xfId="1019"/>
    <cellStyle name="Normal 9 3 3 3 2 3 3" xfId="1697"/>
    <cellStyle name="Normal 9 3 3 3 2 3 4" xfId="2327"/>
    <cellStyle name="Normal 9 3 3 3 2 3 5" xfId="2961"/>
    <cellStyle name="Normal 9 3 3 3 2 4" xfId="754"/>
    <cellStyle name="Normal 9 3 3 3 2 5" xfId="1432"/>
    <cellStyle name="Normal 9 3 3 3 2 6" xfId="2062"/>
    <cellStyle name="Normal 9 3 3 3 2 7" xfId="2694"/>
    <cellStyle name="Normal 9 3 3 3 3" xfId="285"/>
    <cellStyle name="Normal 9 3 3 3 3 2" xfId="556"/>
    <cellStyle name="Normal 9 3 3 3 3 2 2" xfId="1085"/>
    <cellStyle name="Normal 9 3 3 3 3 2 3" xfId="1763"/>
    <cellStyle name="Normal 9 3 3 3 3 2 4" xfId="2393"/>
    <cellStyle name="Normal 9 3 3 3 3 2 5" xfId="3027"/>
    <cellStyle name="Normal 9 3 3 3 3 3" xfId="820"/>
    <cellStyle name="Normal 9 3 3 3 3 4" xfId="1498"/>
    <cellStyle name="Normal 9 3 3 3 3 5" xfId="2128"/>
    <cellStyle name="Normal 9 3 3 3 3 6" xfId="2761"/>
    <cellStyle name="Normal 9 3 3 3 4" xfId="424"/>
    <cellStyle name="Normal 9 3 3 3 4 2" xfId="953"/>
    <cellStyle name="Normal 9 3 3 3 4 3" xfId="1631"/>
    <cellStyle name="Normal 9 3 3 3 4 4" xfId="2261"/>
    <cellStyle name="Normal 9 3 3 3 4 5" xfId="2895"/>
    <cellStyle name="Normal 9 3 3 3 5" xfId="1260"/>
    <cellStyle name="Normal 9 3 3 3 5 2" xfId="1931"/>
    <cellStyle name="Normal 9 3 3 3 5 3" xfId="2561"/>
    <cellStyle name="Normal 9 3 3 3 5 4" xfId="3202"/>
    <cellStyle name="Normal 9 3 3 3 6" xfId="688"/>
    <cellStyle name="Normal 9 3 3 3 6 2" xfId="3303"/>
    <cellStyle name="Normal 9 3 3 3 7" xfId="1366"/>
    <cellStyle name="Normal 9 3 3 3 8" xfId="1996"/>
    <cellStyle name="Normal 9 3 3 3 9" xfId="2628"/>
    <cellStyle name="Normal 9 3 3 4" xfId="178"/>
    <cellStyle name="Normal 9 3 3 4 2" xfId="319"/>
    <cellStyle name="Normal 9 3 3 4 2 2" xfId="589"/>
    <cellStyle name="Normal 9 3 3 4 2 2 2" xfId="1118"/>
    <cellStyle name="Normal 9 3 3 4 2 2 3" xfId="1796"/>
    <cellStyle name="Normal 9 3 3 4 2 2 4" xfId="2426"/>
    <cellStyle name="Normal 9 3 3 4 2 2 5" xfId="3060"/>
    <cellStyle name="Normal 9 3 3 4 2 3" xfId="853"/>
    <cellStyle name="Normal 9 3 3 4 2 4" xfId="1531"/>
    <cellStyle name="Normal 9 3 3 4 2 5" xfId="2161"/>
    <cellStyle name="Normal 9 3 3 4 2 6" xfId="2794"/>
    <cellStyle name="Normal 9 3 3 4 3" xfId="457"/>
    <cellStyle name="Normal 9 3 3 4 3 2" xfId="986"/>
    <cellStyle name="Normal 9 3 3 4 3 3" xfId="1664"/>
    <cellStyle name="Normal 9 3 3 4 3 4" xfId="2294"/>
    <cellStyle name="Normal 9 3 3 4 3 5" xfId="2928"/>
    <cellStyle name="Normal 9 3 3 4 4" xfId="1261"/>
    <cellStyle name="Normal 9 3 3 4 4 2" xfId="1932"/>
    <cellStyle name="Normal 9 3 3 4 4 3" xfId="2562"/>
    <cellStyle name="Normal 9 3 3 4 4 4" xfId="3203"/>
    <cellStyle name="Normal 9 3 3 4 5" xfId="721"/>
    <cellStyle name="Normal 9 3 3 4 5 2" xfId="3304"/>
    <cellStyle name="Normal 9 3 3 4 6" xfId="1399"/>
    <cellStyle name="Normal 9 3 3 4 7" xfId="2029"/>
    <cellStyle name="Normal 9 3 3 4 8" xfId="2661"/>
    <cellStyle name="Normal 9 3 3 5" xfId="252"/>
    <cellStyle name="Normal 9 3 3 5 2" xfId="523"/>
    <cellStyle name="Normal 9 3 3 5 2 2" xfId="1052"/>
    <cellStyle name="Normal 9 3 3 5 2 3" xfId="1730"/>
    <cellStyle name="Normal 9 3 3 5 2 4" xfId="2360"/>
    <cellStyle name="Normal 9 3 3 5 2 5" xfId="2994"/>
    <cellStyle name="Normal 9 3 3 5 3" xfId="787"/>
    <cellStyle name="Normal 9 3 3 5 4" xfId="1465"/>
    <cellStyle name="Normal 9 3 3 5 5" xfId="2095"/>
    <cellStyle name="Normal 9 3 3 5 6" xfId="2728"/>
    <cellStyle name="Normal 9 3 3 6" xfId="391"/>
    <cellStyle name="Normal 9 3 3 6 2" xfId="920"/>
    <cellStyle name="Normal 9 3 3 6 3" xfId="1598"/>
    <cellStyle name="Normal 9 3 3 6 4" xfId="2228"/>
    <cellStyle name="Normal 9 3 3 6 5" xfId="2862"/>
    <cellStyle name="Normal 9 3 3 7" xfId="1184"/>
    <cellStyle name="Normal 9 3 3 7 2" xfId="1862"/>
    <cellStyle name="Normal 9 3 3 7 3" xfId="2492"/>
    <cellStyle name="Normal 9 3 3 7 4" xfId="3126"/>
    <cellStyle name="Normal 9 3 3 8" xfId="655"/>
    <cellStyle name="Normal 9 3 3 8 2" xfId="3234"/>
    <cellStyle name="Normal 9 3 3 9" xfId="1333"/>
    <cellStyle name="Normal 9 3 4" xfId="112"/>
    <cellStyle name="Normal 9 3 4 10" xfId="2604"/>
    <cellStyle name="Normal 9 3 4 2" xfId="147"/>
    <cellStyle name="Normal 9 3 4 2 2" xfId="221"/>
    <cellStyle name="Normal 9 3 4 2 2 2" xfId="361"/>
    <cellStyle name="Normal 9 3 4 2 2 2 2" xfId="631"/>
    <cellStyle name="Normal 9 3 4 2 2 2 2 2" xfId="1160"/>
    <cellStyle name="Normal 9 3 4 2 2 2 2 3" xfId="1838"/>
    <cellStyle name="Normal 9 3 4 2 2 2 2 4" xfId="2468"/>
    <cellStyle name="Normal 9 3 4 2 2 2 2 5" xfId="3102"/>
    <cellStyle name="Normal 9 3 4 2 2 2 3" xfId="895"/>
    <cellStyle name="Normal 9 3 4 2 2 2 4" xfId="1573"/>
    <cellStyle name="Normal 9 3 4 2 2 2 5" xfId="2203"/>
    <cellStyle name="Normal 9 3 4 2 2 2 6" xfId="2836"/>
    <cellStyle name="Normal 9 3 4 2 2 3" xfId="499"/>
    <cellStyle name="Normal 9 3 4 2 2 3 2" xfId="1028"/>
    <cellStyle name="Normal 9 3 4 2 2 3 3" xfId="1706"/>
    <cellStyle name="Normal 9 3 4 2 2 3 4" xfId="2336"/>
    <cellStyle name="Normal 9 3 4 2 2 3 5" xfId="2970"/>
    <cellStyle name="Normal 9 3 4 2 2 4" xfId="763"/>
    <cellStyle name="Normal 9 3 4 2 2 5" xfId="1441"/>
    <cellStyle name="Normal 9 3 4 2 2 6" xfId="2071"/>
    <cellStyle name="Normal 9 3 4 2 2 7" xfId="2703"/>
    <cellStyle name="Normal 9 3 4 2 3" xfId="294"/>
    <cellStyle name="Normal 9 3 4 2 3 2" xfId="565"/>
    <cellStyle name="Normal 9 3 4 2 3 2 2" xfId="1094"/>
    <cellStyle name="Normal 9 3 4 2 3 2 3" xfId="1772"/>
    <cellStyle name="Normal 9 3 4 2 3 2 4" xfId="2402"/>
    <cellStyle name="Normal 9 3 4 2 3 2 5" xfId="3036"/>
    <cellStyle name="Normal 9 3 4 2 3 3" xfId="829"/>
    <cellStyle name="Normal 9 3 4 2 3 4" xfId="1507"/>
    <cellStyle name="Normal 9 3 4 2 3 5" xfId="2137"/>
    <cellStyle name="Normal 9 3 4 2 3 6" xfId="2770"/>
    <cellStyle name="Normal 9 3 4 2 4" xfId="433"/>
    <cellStyle name="Normal 9 3 4 2 4 2" xfId="962"/>
    <cellStyle name="Normal 9 3 4 2 4 3" xfId="1640"/>
    <cellStyle name="Normal 9 3 4 2 4 4" xfId="2270"/>
    <cellStyle name="Normal 9 3 4 2 4 5" xfId="2904"/>
    <cellStyle name="Normal 9 3 4 2 5" xfId="1262"/>
    <cellStyle name="Normal 9 3 4 2 5 2" xfId="1933"/>
    <cellStyle name="Normal 9 3 4 2 5 3" xfId="2563"/>
    <cellStyle name="Normal 9 3 4 2 5 4" xfId="3204"/>
    <cellStyle name="Normal 9 3 4 2 6" xfId="697"/>
    <cellStyle name="Normal 9 3 4 2 6 2" xfId="3305"/>
    <cellStyle name="Normal 9 3 4 2 7" xfId="1375"/>
    <cellStyle name="Normal 9 3 4 2 8" xfId="2005"/>
    <cellStyle name="Normal 9 3 4 2 9" xfId="2637"/>
    <cellStyle name="Normal 9 3 4 3" xfId="187"/>
    <cellStyle name="Normal 9 3 4 3 2" xfId="328"/>
    <cellStyle name="Normal 9 3 4 3 2 2" xfId="598"/>
    <cellStyle name="Normal 9 3 4 3 2 2 2" xfId="1127"/>
    <cellStyle name="Normal 9 3 4 3 2 2 3" xfId="1805"/>
    <cellStyle name="Normal 9 3 4 3 2 2 4" xfId="2435"/>
    <cellStyle name="Normal 9 3 4 3 2 2 5" xfId="3069"/>
    <cellStyle name="Normal 9 3 4 3 2 3" xfId="862"/>
    <cellStyle name="Normal 9 3 4 3 2 4" xfId="1540"/>
    <cellStyle name="Normal 9 3 4 3 2 5" xfId="2170"/>
    <cellStyle name="Normal 9 3 4 3 2 6" xfId="2803"/>
    <cellStyle name="Normal 9 3 4 3 3" xfId="466"/>
    <cellStyle name="Normal 9 3 4 3 3 2" xfId="995"/>
    <cellStyle name="Normal 9 3 4 3 3 3" xfId="1673"/>
    <cellStyle name="Normal 9 3 4 3 3 4" xfId="2303"/>
    <cellStyle name="Normal 9 3 4 3 3 5" xfId="2937"/>
    <cellStyle name="Normal 9 3 4 3 4" xfId="1263"/>
    <cellStyle name="Normal 9 3 4 3 4 2" xfId="1934"/>
    <cellStyle name="Normal 9 3 4 3 4 3" xfId="2564"/>
    <cellStyle name="Normal 9 3 4 3 4 4" xfId="3205"/>
    <cellStyle name="Normal 9 3 4 3 5" xfId="730"/>
    <cellStyle name="Normal 9 3 4 3 5 2" xfId="3306"/>
    <cellStyle name="Normal 9 3 4 3 6" xfId="1408"/>
    <cellStyle name="Normal 9 3 4 3 7" xfId="2038"/>
    <cellStyle name="Normal 9 3 4 3 8" xfId="2670"/>
    <cellStyle name="Normal 9 3 4 4" xfId="261"/>
    <cellStyle name="Normal 9 3 4 4 2" xfId="532"/>
    <cellStyle name="Normal 9 3 4 4 2 2" xfId="1061"/>
    <cellStyle name="Normal 9 3 4 4 2 3" xfId="1739"/>
    <cellStyle name="Normal 9 3 4 4 2 4" xfId="2369"/>
    <cellStyle name="Normal 9 3 4 4 2 5" xfId="3003"/>
    <cellStyle name="Normal 9 3 4 4 3" xfId="796"/>
    <cellStyle name="Normal 9 3 4 4 4" xfId="1474"/>
    <cellStyle name="Normal 9 3 4 4 5" xfId="2104"/>
    <cellStyle name="Normal 9 3 4 4 6" xfId="2737"/>
    <cellStyle name="Normal 9 3 4 5" xfId="400"/>
    <cellStyle name="Normal 9 3 4 5 2" xfId="929"/>
    <cellStyle name="Normal 9 3 4 5 3" xfId="1607"/>
    <cellStyle name="Normal 9 3 4 5 4" xfId="2237"/>
    <cellStyle name="Normal 9 3 4 5 5" xfId="2871"/>
    <cellStyle name="Normal 9 3 4 6" xfId="1193"/>
    <cellStyle name="Normal 9 3 4 6 2" xfId="1871"/>
    <cellStyle name="Normal 9 3 4 6 3" xfId="2501"/>
    <cellStyle name="Normal 9 3 4 6 4" xfId="3135"/>
    <cellStyle name="Normal 9 3 4 7" xfId="664"/>
    <cellStyle name="Normal 9 3 4 7 2" xfId="3243"/>
    <cellStyle name="Normal 9 3 4 8" xfId="1342"/>
    <cellStyle name="Normal 9 3 4 9" xfId="1972"/>
    <cellStyle name="Normal 9 3 5" xfId="129"/>
    <cellStyle name="Normal 9 3 5 2" xfId="204"/>
    <cellStyle name="Normal 9 3 5 2 2" xfId="344"/>
    <cellStyle name="Normal 9 3 5 2 2 2" xfId="614"/>
    <cellStyle name="Normal 9 3 5 2 2 2 2" xfId="1143"/>
    <cellStyle name="Normal 9 3 5 2 2 2 3" xfId="1821"/>
    <cellStyle name="Normal 9 3 5 2 2 2 4" xfId="2451"/>
    <cellStyle name="Normal 9 3 5 2 2 2 5" xfId="3085"/>
    <cellStyle name="Normal 9 3 5 2 2 3" xfId="878"/>
    <cellStyle name="Normal 9 3 5 2 2 4" xfId="1556"/>
    <cellStyle name="Normal 9 3 5 2 2 5" xfId="2186"/>
    <cellStyle name="Normal 9 3 5 2 2 6" xfId="2819"/>
    <cellStyle name="Normal 9 3 5 2 3" xfId="482"/>
    <cellStyle name="Normal 9 3 5 2 3 2" xfId="1011"/>
    <cellStyle name="Normal 9 3 5 2 3 3" xfId="1689"/>
    <cellStyle name="Normal 9 3 5 2 3 4" xfId="2319"/>
    <cellStyle name="Normal 9 3 5 2 3 5" xfId="2953"/>
    <cellStyle name="Normal 9 3 5 2 4" xfId="746"/>
    <cellStyle name="Normal 9 3 5 2 5" xfId="1424"/>
    <cellStyle name="Normal 9 3 5 2 6" xfId="2054"/>
    <cellStyle name="Normal 9 3 5 2 7" xfId="2686"/>
    <cellStyle name="Normal 9 3 5 3" xfId="277"/>
    <cellStyle name="Normal 9 3 5 3 2" xfId="548"/>
    <cellStyle name="Normal 9 3 5 3 2 2" xfId="1077"/>
    <cellStyle name="Normal 9 3 5 3 2 3" xfId="1755"/>
    <cellStyle name="Normal 9 3 5 3 2 4" xfId="2385"/>
    <cellStyle name="Normal 9 3 5 3 2 5" xfId="3019"/>
    <cellStyle name="Normal 9 3 5 3 3" xfId="812"/>
    <cellStyle name="Normal 9 3 5 3 4" xfId="1490"/>
    <cellStyle name="Normal 9 3 5 3 5" xfId="2120"/>
    <cellStyle name="Normal 9 3 5 3 6" xfId="2753"/>
    <cellStyle name="Normal 9 3 5 4" xfId="416"/>
    <cellStyle name="Normal 9 3 5 4 2" xfId="945"/>
    <cellStyle name="Normal 9 3 5 4 3" xfId="1623"/>
    <cellStyle name="Normal 9 3 5 4 4" xfId="2253"/>
    <cellStyle name="Normal 9 3 5 4 5" xfId="2887"/>
    <cellStyle name="Normal 9 3 5 5" xfId="1264"/>
    <cellStyle name="Normal 9 3 5 5 2" xfId="1935"/>
    <cellStyle name="Normal 9 3 5 5 3" xfId="2565"/>
    <cellStyle name="Normal 9 3 5 5 4" xfId="3206"/>
    <cellStyle name="Normal 9 3 5 6" xfId="680"/>
    <cellStyle name="Normal 9 3 5 6 2" xfId="3307"/>
    <cellStyle name="Normal 9 3 5 7" xfId="1358"/>
    <cellStyle name="Normal 9 3 5 8" xfId="1988"/>
    <cellStyle name="Normal 9 3 5 9" xfId="2620"/>
    <cellStyle name="Normal 9 3 6" xfId="170"/>
    <cellStyle name="Normal 9 3 6 2" xfId="311"/>
    <cellStyle name="Normal 9 3 6 2 2" xfId="581"/>
    <cellStyle name="Normal 9 3 6 2 2 2" xfId="1110"/>
    <cellStyle name="Normal 9 3 6 2 2 3" xfId="1788"/>
    <cellStyle name="Normal 9 3 6 2 2 4" xfId="2418"/>
    <cellStyle name="Normal 9 3 6 2 2 5" xfId="3052"/>
    <cellStyle name="Normal 9 3 6 2 3" xfId="845"/>
    <cellStyle name="Normal 9 3 6 2 4" xfId="1523"/>
    <cellStyle name="Normal 9 3 6 2 5" xfId="2153"/>
    <cellStyle name="Normal 9 3 6 2 6" xfId="2786"/>
    <cellStyle name="Normal 9 3 6 3" xfId="449"/>
    <cellStyle name="Normal 9 3 6 3 2" xfId="978"/>
    <cellStyle name="Normal 9 3 6 3 3" xfId="1656"/>
    <cellStyle name="Normal 9 3 6 3 4" xfId="2286"/>
    <cellStyle name="Normal 9 3 6 3 5" xfId="2920"/>
    <cellStyle name="Normal 9 3 6 4" xfId="1265"/>
    <cellStyle name="Normal 9 3 6 4 2" xfId="1936"/>
    <cellStyle name="Normal 9 3 6 4 3" xfId="2566"/>
    <cellStyle name="Normal 9 3 6 4 4" xfId="3207"/>
    <cellStyle name="Normal 9 3 6 5" xfId="713"/>
    <cellStyle name="Normal 9 3 6 5 2" xfId="3308"/>
    <cellStyle name="Normal 9 3 6 6" xfId="1391"/>
    <cellStyle name="Normal 9 3 6 7" xfId="2021"/>
    <cellStyle name="Normal 9 3 6 8" xfId="2653"/>
    <cellStyle name="Normal 9 3 7" xfId="244"/>
    <cellStyle name="Normal 9 3 7 2" xfId="515"/>
    <cellStyle name="Normal 9 3 7 2 2" xfId="1044"/>
    <cellStyle name="Normal 9 3 7 2 3" xfId="1722"/>
    <cellStyle name="Normal 9 3 7 2 4" xfId="2352"/>
    <cellStyle name="Normal 9 3 7 2 5" xfId="2986"/>
    <cellStyle name="Normal 9 3 7 3" xfId="779"/>
    <cellStyle name="Normal 9 3 7 4" xfId="1457"/>
    <cellStyle name="Normal 9 3 7 5" xfId="2087"/>
    <cellStyle name="Normal 9 3 7 6" xfId="2720"/>
    <cellStyle name="Normal 9 3 8" xfId="383"/>
    <cellStyle name="Normal 9 3 8 2" xfId="912"/>
    <cellStyle name="Normal 9 3 8 3" xfId="1590"/>
    <cellStyle name="Normal 9 3 8 4" xfId="2220"/>
    <cellStyle name="Normal 9 3 8 5" xfId="2854"/>
    <cellStyle name="Normal 9 3 9" xfId="1176"/>
    <cellStyle name="Normal 9 3 9 2" xfId="1854"/>
    <cellStyle name="Normal 9 3 9 3" xfId="2484"/>
    <cellStyle name="Normal 9 3 9 4" xfId="3118"/>
    <cellStyle name="Normal 9 4" xfId="46"/>
    <cellStyle name="Normal 9 4 10" xfId="1327"/>
    <cellStyle name="Normal 9 4 11" xfId="1957"/>
    <cellStyle name="Normal 9 4 12" xfId="2589"/>
    <cellStyle name="Normal 9 4 2" xfId="101"/>
    <cellStyle name="Normal 9 4 2 10" xfId="1965"/>
    <cellStyle name="Normal 9 4 2 11" xfId="2597"/>
    <cellStyle name="Normal 9 4 2 2" xfId="122"/>
    <cellStyle name="Normal 9 4 2 2 10" xfId="2614"/>
    <cellStyle name="Normal 9 4 2 2 2" xfId="157"/>
    <cellStyle name="Normal 9 4 2 2 2 2" xfId="231"/>
    <cellStyle name="Normal 9 4 2 2 2 2 2" xfId="371"/>
    <cellStyle name="Normal 9 4 2 2 2 2 2 2" xfId="641"/>
    <cellStyle name="Normal 9 4 2 2 2 2 2 2 2" xfId="1170"/>
    <cellStyle name="Normal 9 4 2 2 2 2 2 2 3" xfId="1848"/>
    <cellStyle name="Normal 9 4 2 2 2 2 2 2 4" xfId="2478"/>
    <cellStyle name="Normal 9 4 2 2 2 2 2 2 5" xfId="3112"/>
    <cellStyle name="Normal 9 4 2 2 2 2 2 3" xfId="905"/>
    <cellStyle name="Normal 9 4 2 2 2 2 2 4" xfId="1583"/>
    <cellStyle name="Normal 9 4 2 2 2 2 2 5" xfId="2213"/>
    <cellStyle name="Normal 9 4 2 2 2 2 2 6" xfId="2846"/>
    <cellStyle name="Normal 9 4 2 2 2 2 3" xfId="509"/>
    <cellStyle name="Normal 9 4 2 2 2 2 3 2" xfId="1038"/>
    <cellStyle name="Normal 9 4 2 2 2 2 3 3" xfId="1716"/>
    <cellStyle name="Normal 9 4 2 2 2 2 3 4" xfId="2346"/>
    <cellStyle name="Normal 9 4 2 2 2 2 3 5" xfId="2980"/>
    <cellStyle name="Normal 9 4 2 2 2 2 4" xfId="773"/>
    <cellStyle name="Normal 9 4 2 2 2 2 5" xfId="1451"/>
    <cellStyle name="Normal 9 4 2 2 2 2 6" xfId="2081"/>
    <cellStyle name="Normal 9 4 2 2 2 2 7" xfId="2713"/>
    <cellStyle name="Normal 9 4 2 2 2 3" xfId="304"/>
    <cellStyle name="Normal 9 4 2 2 2 3 2" xfId="575"/>
    <cellStyle name="Normal 9 4 2 2 2 3 2 2" xfId="1104"/>
    <cellStyle name="Normal 9 4 2 2 2 3 2 3" xfId="1782"/>
    <cellStyle name="Normal 9 4 2 2 2 3 2 4" xfId="2412"/>
    <cellStyle name="Normal 9 4 2 2 2 3 2 5" xfId="3046"/>
    <cellStyle name="Normal 9 4 2 2 2 3 3" xfId="839"/>
    <cellStyle name="Normal 9 4 2 2 2 3 4" xfId="1517"/>
    <cellStyle name="Normal 9 4 2 2 2 3 5" xfId="2147"/>
    <cellStyle name="Normal 9 4 2 2 2 3 6" xfId="2780"/>
    <cellStyle name="Normal 9 4 2 2 2 4" xfId="443"/>
    <cellStyle name="Normal 9 4 2 2 2 4 2" xfId="972"/>
    <cellStyle name="Normal 9 4 2 2 2 4 3" xfId="1650"/>
    <cellStyle name="Normal 9 4 2 2 2 4 4" xfId="2280"/>
    <cellStyle name="Normal 9 4 2 2 2 4 5" xfId="2914"/>
    <cellStyle name="Normal 9 4 2 2 2 5" xfId="1266"/>
    <cellStyle name="Normal 9 4 2 2 2 5 2" xfId="1937"/>
    <cellStyle name="Normal 9 4 2 2 2 5 3" xfId="2567"/>
    <cellStyle name="Normal 9 4 2 2 2 5 4" xfId="3208"/>
    <cellStyle name="Normal 9 4 2 2 2 6" xfId="707"/>
    <cellStyle name="Normal 9 4 2 2 2 6 2" xfId="3309"/>
    <cellStyle name="Normal 9 4 2 2 2 7" xfId="1385"/>
    <cellStyle name="Normal 9 4 2 2 2 8" xfId="2015"/>
    <cellStyle name="Normal 9 4 2 2 2 9" xfId="2647"/>
    <cellStyle name="Normal 9 4 2 2 3" xfId="197"/>
    <cellStyle name="Normal 9 4 2 2 3 2" xfId="338"/>
    <cellStyle name="Normal 9 4 2 2 3 2 2" xfId="608"/>
    <cellStyle name="Normal 9 4 2 2 3 2 2 2" xfId="1137"/>
    <cellStyle name="Normal 9 4 2 2 3 2 2 3" xfId="1815"/>
    <cellStyle name="Normal 9 4 2 2 3 2 2 4" xfId="2445"/>
    <cellStyle name="Normal 9 4 2 2 3 2 2 5" xfId="3079"/>
    <cellStyle name="Normal 9 4 2 2 3 2 3" xfId="872"/>
    <cellStyle name="Normal 9 4 2 2 3 2 4" xfId="1550"/>
    <cellStyle name="Normal 9 4 2 2 3 2 5" xfId="2180"/>
    <cellStyle name="Normal 9 4 2 2 3 2 6" xfId="2813"/>
    <cellStyle name="Normal 9 4 2 2 3 3" xfId="476"/>
    <cellStyle name="Normal 9 4 2 2 3 3 2" xfId="1005"/>
    <cellStyle name="Normal 9 4 2 2 3 3 3" xfId="1683"/>
    <cellStyle name="Normal 9 4 2 2 3 3 4" xfId="2313"/>
    <cellStyle name="Normal 9 4 2 2 3 3 5" xfId="2947"/>
    <cellStyle name="Normal 9 4 2 2 3 4" xfId="1267"/>
    <cellStyle name="Normal 9 4 2 2 3 4 2" xfId="1938"/>
    <cellStyle name="Normal 9 4 2 2 3 4 3" xfId="2568"/>
    <cellStyle name="Normal 9 4 2 2 3 4 4" xfId="3209"/>
    <cellStyle name="Normal 9 4 2 2 3 5" xfId="740"/>
    <cellStyle name="Normal 9 4 2 2 3 5 2" xfId="3310"/>
    <cellStyle name="Normal 9 4 2 2 3 6" xfId="1418"/>
    <cellStyle name="Normal 9 4 2 2 3 7" xfId="2048"/>
    <cellStyle name="Normal 9 4 2 2 3 8" xfId="2680"/>
    <cellStyle name="Normal 9 4 2 2 4" xfId="271"/>
    <cellStyle name="Normal 9 4 2 2 4 2" xfId="542"/>
    <cellStyle name="Normal 9 4 2 2 4 2 2" xfId="1071"/>
    <cellStyle name="Normal 9 4 2 2 4 2 3" xfId="1749"/>
    <cellStyle name="Normal 9 4 2 2 4 2 4" xfId="2379"/>
    <cellStyle name="Normal 9 4 2 2 4 2 5" xfId="3013"/>
    <cellStyle name="Normal 9 4 2 2 4 3" xfId="806"/>
    <cellStyle name="Normal 9 4 2 2 4 4" xfId="1484"/>
    <cellStyle name="Normal 9 4 2 2 4 5" xfId="2114"/>
    <cellStyle name="Normal 9 4 2 2 4 6" xfId="2747"/>
    <cellStyle name="Normal 9 4 2 2 5" xfId="410"/>
    <cellStyle name="Normal 9 4 2 2 5 2" xfId="939"/>
    <cellStyle name="Normal 9 4 2 2 5 3" xfId="1617"/>
    <cellStyle name="Normal 9 4 2 2 5 4" xfId="2247"/>
    <cellStyle name="Normal 9 4 2 2 5 5" xfId="2881"/>
    <cellStyle name="Normal 9 4 2 2 6" xfId="1203"/>
    <cellStyle name="Normal 9 4 2 2 6 2" xfId="1881"/>
    <cellStyle name="Normal 9 4 2 2 6 3" xfId="2511"/>
    <cellStyle name="Normal 9 4 2 2 6 4" xfId="3145"/>
    <cellStyle name="Normal 9 4 2 2 7" xfId="674"/>
    <cellStyle name="Normal 9 4 2 2 7 2" xfId="3253"/>
    <cellStyle name="Normal 9 4 2 2 8" xfId="1352"/>
    <cellStyle name="Normal 9 4 2 2 9" xfId="1982"/>
    <cellStyle name="Normal 9 4 2 3" xfId="139"/>
    <cellStyle name="Normal 9 4 2 3 2" xfId="214"/>
    <cellStyle name="Normal 9 4 2 3 2 2" xfId="354"/>
    <cellStyle name="Normal 9 4 2 3 2 2 2" xfId="624"/>
    <cellStyle name="Normal 9 4 2 3 2 2 2 2" xfId="1153"/>
    <cellStyle name="Normal 9 4 2 3 2 2 2 3" xfId="1831"/>
    <cellStyle name="Normal 9 4 2 3 2 2 2 4" xfId="2461"/>
    <cellStyle name="Normal 9 4 2 3 2 2 2 5" xfId="3095"/>
    <cellStyle name="Normal 9 4 2 3 2 2 3" xfId="888"/>
    <cellStyle name="Normal 9 4 2 3 2 2 4" xfId="1566"/>
    <cellStyle name="Normal 9 4 2 3 2 2 5" xfId="2196"/>
    <cellStyle name="Normal 9 4 2 3 2 2 6" xfId="2829"/>
    <cellStyle name="Normal 9 4 2 3 2 3" xfId="492"/>
    <cellStyle name="Normal 9 4 2 3 2 3 2" xfId="1021"/>
    <cellStyle name="Normal 9 4 2 3 2 3 3" xfId="1699"/>
    <cellStyle name="Normal 9 4 2 3 2 3 4" xfId="2329"/>
    <cellStyle name="Normal 9 4 2 3 2 3 5" xfId="2963"/>
    <cellStyle name="Normal 9 4 2 3 2 4" xfId="756"/>
    <cellStyle name="Normal 9 4 2 3 2 5" xfId="1434"/>
    <cellStyle name="Normal 9 4 2 3 2 6" xfId="2064"/>
    <cellStyle name="Normal 9 4 2 3 2 7" xfId="2696"/>
    <cellStyle name="Normal 9 4 2 3 3" xfId="287"/>
    <cellStyle name="Normal 9 4 2 3 3 2" xfId="558"/>
    <cellStyle name="Normal 9 4 2 3 3 2 2" xfId="1087"/>
    <cellStyle name="Normal 9 4 2 3 3 2 3" xfId="1765"/>
    <cellStyle name="Normal 9 4 2 3 3 2 4" xfId="2395"/>
    <cellStyle name="Normal 9 4 2 3 3 2 5" xfId="3029"/>
    <cellStyle name="Normal 9 4 2 3 3 3" xfId="822"/>
    <cellStyle name="Normal 9 4 2 3 3 4" xfId="1500"/>
    <cellStyle name="Normal 9 4 2 3 3 5" xfId="2130"/>
    <cellStyle name="Normal 9 4 2 3 3 6" xfId="2763"/>
    <cellStyle name="Normal 9 4 2 3 4" xfId="426"/>
    <cellStyle name="Normal 9 4 2 3 4 2" xfId="955"/>
    <cellStyle name="Normal 9 4 2 3 4 3" xfId="1633"/>
    <cellStyle name="Normal 9 4 2 3 4 4" xfId="2263"/>
    <cellStyle name="Normal 9 4 2 3 4 5" xfId="2897"/>
    <cellStyle name="Normal 9 4 2 3 5" xfId="1268"/>
    <cellStyle name="Normal 9 4 2 3 5 2" xfId="1939"/>
    <cellStyle name="Normal 9 4 2 3 5 3" xfId="2569"/>
    <cellStyle name="Normal 9 4 2 3 5 4" xfId="3210"/>
    <cellStyle name="Normal 9 4 2 3 6" xfId="690"/>
    <cellStyle name="Normal 9 4 2 3 6 2" xfId="3311"/>
    <cellStyle name="Normal 9 4 2 3 7" xfId="1368"/>
    <cellStyle name="Normal 9 4 2 3 8" xfId="1998"/>
    <cellStyle name="Normal 9 4 2 3 9" xfId="2630"/>
    <cellStyle name="Normal 9 4 2 4" xfId="180"/>
    <cellStyle name="Normal 9 4 2 4 2" xfId="321"/>
    <cellStyle name="Normal 9 4 2 4 2 2" xfId="591"/>
    <cellStyle name="Normal 9 4 2 4 2 2 2" xfId="1120"/>
    <cellStyle name="Normal 9 4 2 4 2 2 3" xfId="1798"/>
    <cellStyle name="Normal 9 4 2 4 2 2 4" xfId="2428"/>
    <cellStyle name="Normal 9 4 2 4 2 2 5" xfId="3062"/>
    <cellStyle name="Normal 9 4 2 4 2 3" xfId="855"/>
    <cellStyle name="Normal 9 4 2 4 2 4" xfId="1533"/>
    <cellStyle name="Normal 9 4 2 4 2 5" xfId="2163"/>
    <cellStyle name="Normal 9 4 2 4 2 6" xfId="2796"/>
    <cellStyle name="Normal 9 4 2 4 3" xfId="459"/>
    <cellStyle name="Normal 9 4 2 4 3 2" xfId="988"/>
    <cellStyle name="Normal 9 4 2 4 3 3" xfId="1666"/>
    <cellStyle name="Normal 9 4 2 4 3 4" xfId="2296"/>
    <cellStyle name="Normal 9 4 2 4 3 5" xfId="2930"/>
    <cellStyle name="Normal 9 4 2 4 4" xfId="1269"/>
    <cellStyle name="Normal 9 4 2 4 4 2" xfId="1940"/>
    <cellStyle name="Normal 9 4 2 4 4 3" xfId="2570"/>
    <cellStyle name="Normal 9 4 2 4 4 4" xfId="3211"/>
    <cellStyle name="Normal 9 4 2 4 5" xfId="723"/>
    <cellStyle name="Normal 9 4 2 4 5 2" xfId="3312"/>
    <cellStyle name="Normal 9 4 2 4 6" xfId="1401"/>
    <cellStyle name="Normal 9 4 2 4 7" xfId="2031"/>
    <cellStyle name="Normal 9 4 2 4 8" xfId="2663"/>
    <cellStyle name="Normal 9 4 2 5" xfId="254"/>
    <cellStyle name="Normal 9 4 2 5 2" xfId="525"/>
    <cellStyle name="Normal 9 4 2 5 2 2" xfId="1054"/>
    <cellStyle name="Normal 9 4 2 5 2 3" xfId="1732"/>
    <cellStyle name="Normal 9 4 2 5 2 4" xfId="2362"/>
    <cellStyle name="Normal 9 4 2 5 2 5" xfId="2996"/>
    <cellStyle name="Normal 9 4 2 5 3" xfId="789"/>
    <cellStyle name="Normal 9 4 2 5 4" xfId="1467"/>
    <cellStyle name="Normal 9 4 2 5 5" xfId="2097"/>
    <cellStyle name="Normal 9 4 2 5 6" xfId="2730"/>
    <cellStyle name="Normal 9 4 2 6" xfId="393"/>
    <cellStyle name="Normal 9 4 2 6 2" xfId="922"/>
    <cellStyle name="Normal 9 4 2 6 3" xfId="1600"/>
    <cellStyle name="Normal 9 4 2 6 4" xfId="2230"/>
    <cellStyle name="Normal 9 4 2 6 5" xfId="2864"/>
    <cellStyle name="Normal 9 4 2 7" xfId="1186"/>
    <cellStyle name="Normal 9 4 2 7 2" xfId="1864"/>
    <cellStyle name="Normal 9 4 2 7 3" xfId="2494"/>
    <cellStyle name="Normal 9 4 2 7 4" xfId="3128"/>
    <cellStyle name="Normal 9 4 2 8" xfId="657"/>
    <cellStyle name="Normal 9 4 2 8 2" xfId="3236"/>
    <cellStyle name="Normal 9 4 2 9" xfId="1335"/>
    <cellStyle name="Normal 9 4 3" xfId="114"/>
    <cellStyle name="Normal 9 4 3 10" xfId="2606"/>
    <cellStyle name="Normal 9 4 3 2" xfId="149"/>
    <cellStyle name="Normal 9 4 3 2 2" xfId="223"/>
    <cellStyle name="Normal 9 4 3 2 2 2" xfId="363"/>
    <cellStyle name="Normal 9 4 3 2 2 2 2" xfId="633"/>
    <cellStyle name="Normal 9 4 3 2 2 2 2 2" xfId="1162"/>
    <cellStyle name="Normal 9 4 3 2 2 2 2 3" xfId="1840"/>
    <cellStyle name="Normal 9 4 3 2 2 2 2 4" xfId="2470"/>
    <cellStyle name="Normal 9 4 3 2 2 2 2 5" xfId="3104"/>
    <cellStyle name="Normal 9 4 3 2 2 2 3" xfId="897"/>
    <cellStyle name="Normal 9 4 3 2 2 2 4" xfId="1575"/>
    <cellStyle name="Normal 9 4 3 2 2 2 5" xfId="2205"/>
    <cellStyle name="Normal 9 4 3 2 2 2 6" xfId="2838"/>
    <cellStyle name="Normal 9 4 3 2 2 3" xfId="501"/>
    <cellStyle name="Normal 9 4 3 2 2 3 2" xfId="1030"/>
    <cellStyle name="Normal 9 4 3 2 2 3 3" xfId="1708"/>
    <cellStyle name="Normal 9 4 3 2 2 3 4" xfId="2338"/>
    <cellStyle name="Normal 9 4 3 2 2 3 5" xfId="2972"/>
    <cellStyle name="Normal 9 4 3 2 2 4" xfId="765"/>
    <cellStyle name="Normal 9 4 3 2 2 5" xfId="1443"/>
    <cellStyle name="Normal 9 4 3 2 2 6" xfId="2073"/>
    <cellStyle name="Normal 9 4 3 2 2 7" xfId="2705"/>
    <cellStyle name="Normal 9 4 3 2 3" xfId="296"/>
    <cellStyle name="Normal 9 4 3 2 3 2" xfId="567"/>
    <cellStyle name="Normal 9 4 3 2 3 2 2" xfId="1096"/>
    <cellStyle name="Normal 9 4 3 2 3 2 3" xfId="1774"/>
    <cellStyle name="Normal 9 4 3 2 3 2 4" xfId="2404"/>
    <cellStyle name="Normal 9 4 3 2 3 2 5" xfId="3038"/>
    <cellStyle name="Normal 9 4 3 2 3 3" xfId="831"/>
    <cellStyle name="Normal 9 4 3 2 3 4" xfId="1509"/>
    <cellStyle name="Normal 9 4 3 2 3 5" xfId="2139"/>
    <cellStyle name="Normal 9 4 3 2 3 6" xfId="2772"/>
    <cellStyle name="Normal 9 4 3 2 4" xfId="435"/>
    <cellStyle name="Normal 9 4 3 2 4 2" xfId="964"/>
    <cellStyle name="Normal 9 4 3 2 4 3" xfId="1642"/>
    <cellStyle name="Normal 9 4 3 2 4 4" xfId="2272"/>
    <cellStyle name="Normal 9 4 3 2 4 5" xfId="2906"/>
    <cellStyle name="Normal 9 4 3 2 5" xfId="1270"/>
    <cellStyle name="Normal 9 4 3 2 5 2" xfId="1941"/>
    <cellStyle name="Normal 9 4 3 2 5 3" xfId="2571"/>
    <cellStyle name="Normal 9 4 3 2 5 4" xfId="3212"/>
    <cellStyle name="Normal 9 4 3 2 6" xfId="699"/>
    <cellStyle name="Normal 9 4 3 2 6 2" xfId="3313"/>
    <cellStyle name="Normal 9 4 3 2 7" xfId="1377"/>
    <cellStyle name="Normal 9 4 3 2 8" xfId="2007"/>
    <cellStyle name="Normal 9 4 3 2 9" xfId="2639"/>
    <cellStyle name="Normal 9 4 3 3" xfId="189"/>
    <cellStyle name="Normal 9 4 3 3 2" xfId="330"/>
    <cellStyle name="Normal 9 4 3 3 2 2" xfId="600"/>
    <cellStyle name="Normal 9 4 3 3 2 2 2" xfId="1129"/>
    <cellStyle name="Normal 9 4 3 3 2 2 3" xfId="1807"/>
    <cellStyle name="Normal 9 4 3 3 2 2 4" xfId="2437"/>
    <cellStyle name="Normal 9 4 3 3 2 2 5" xfId="3071"/>
    <cellStyle name="Normal 9 4 3 3 2 3" xfId="864"/>
    <cellStyle name="Normal 9 4 3 3 2 4" xfId="1542"/>
    <cellStyle name="Normal 9 4 3 3 2 5" xfId="2172"/>
    <cellStyle name="Normal 9 4 3 3 2 6" xfId="2805"/>
    <cellStyle name="Normal 9 4 3 3 3" xfId="468"/>
    <cellStyle name="Normal 9 4 3 3 3 2" xfId="997"/>
    <cellStyle name="Normal 9 4 3 3 3 3" xfId="1675"/>
    <cellStyle name="Normal 9 4 3 3 3 4" xfId="2305"/>
    <cellStyle name="Normal 9 4 3 3 3 5" xfId="2939"/>
    <cellStyle name="Normal 9 4 3 3 4" xfId="1271"/>
    <cellStyle name="Normal 9 4 3 3 4 2" xfId="1942"/>
    <cellStyle name="Normal 9 4 3 3 4 3" xfId="2572"/>
    <cellStyle name="Normal 9 4 3 3 4 4" xfId="3213"/>
    <cellStyle name="Normal 9 4 3 3 5" xfId="732"/>
    <cellStyle name="Normal 9 4 3 3 5 2" xfId="3314"/>
    <cellStyle name="Normal 9 4 3 3 6" xfId="1410"/>
    <cellStyle name="Normal 9 4 3 3 7" xfId="2040"/>
    <cellStyle name="Normal 9 4 3 3 8" xfId="2672"/>
    <cellStyle name="Normal 9 4 3 4" xfId="263"/>
    <cellStyle name="Normal 9 4 3 4 2" xfId="534"/>
    <cellStyle name="Normal 9 4 3 4 2 2" xfId="1063"/>
    <cellStyle name="Normal 9 4 3 4 2 3" xfId="1741"/>
    <cellStyle name="Normal 9 4 3 4 2 4" xfId="2371"/>
    <cellStyle name="Normal 9 4 3 4 2 5" xfId="3005"/>
    <cellStyle name="Normal 9 4 3 4 3" xfId="798"/>
    <cellStyle name="Normal 9 4 3 4 4" xfId="1476"/>
    <cellStyle name="Normal 9 4 3 4 5" xfId="2106"/>
    <cellStyle name="Normal 9 4 3 4 6" xfId="2739"/>
    <cellStyle name="Normal 9 4 3 5" xfId="402"/>
    <cellStyle name="Normal 9 4 3 5 2" xfId="931"/>
    <cellStyle name="Normal 9 4 3 5 3" xfId="1609"/>
    <cellStyle name="Normal 9 4 3 5 4" xfId="2239"/>
    <cellStyle name="Normal 9 4 3 5 5" xfId="2873"/>
    <cellStyle name="Normal 9 4 3 6" xfId="1195"/>
    <cellStyle name="Normal 9 4 3 6 2" xfId="1873"/>
    <cellStyle name="Normal 9 4 3 6 3" xfId="2503"/>
    <cellStyle name="Normal 9 4 3 6 4" xfId="3137"/>
    <cellStyle name="Normal 9 4 3 7" xfId="666"/>
    <cellStyle name="Normal 9 4 3 7 2" xfId="3245"/>
    <cellStyle name="Normal 9 4 3 8" xfId="1344"/>
    <cellStyle name="Normal 9 4 3 9" xfId="1974"/>
    <cellStyle name="Normal 9 4 4" xfId="131"/>
    <cellStyle name="Normal 9 4 4 2" xfId="206"/>
    <cellStyle name="Normal 9 4 4 2 2" xfId="346"/>
    <cellStyle name="Normal 9 4 4 2 2 2" xfId="616"/>
    <cellStyle name="Normal 9 4 4 2 2 2 2" xfId="1145"/>
    <cellStyle name="Normal 9 4 4 2 2 2 3" xfId="1823"/>
    <cellStyle name="Normal 9 4 4 2 2 2 4" xfId="2453"/>
    <cellStyle name="Normal 9 4 4 2 2 2 5" xfId="3087"/>
    <cellStyle name="Normal 9 4 4 2 2 3" xfId="880"/>
    <cellStyle name="Normal 9 4 4 2 2 4" xfId="1558"/>
    <cellStyle name="Normal 9 4 4 2 2 5" xfId="2188"/>
    <cellStyle name="Normal 9 4 4 2 2 6" xfId="2821"/>
    <cellStyle name="Normal 9 4 4 2 3" xfId="484"/>
    <cellStyle name="Normal 9 4 4 2 3 2" xfId="1013"/>
    <cellStyle name="Normal 9 4 4 2 3 3" xfId="1691"/>
    <cellStyle name="Normal 9 4 4 2 3 4" xfId="2321"/>
    <cellStyle name="Normal 9 4 4 2 3 5" xfId="2955"/>
    <cellStyle name="Normal 9 4 4 2 4" xfId="748"/>
    <cellStyle name="Normal 9 4 4 2 5" xfId="1426"/>
    <cellStyle name="Normal 9 4 4 2 6" xfId="2056"/>
    <cellStyle name="Normal 9 4 4 2 7" xfId="2688"/>
    <cellStyle name="Normal 9 4 4 3" xfId="279"/>
    <cellStyle name="Normal 9 4 4 3 2" xfId="550"/>
    <cellStyle name="Normal 9 4 4 3 2 2" xfId="1079"/>
    <cellStyle name="Normal 9 4 4 3 2 3" xfId="1757"/>
    <cellStyle name="Normal 9 4 4 3 2 4" xfId="2387"/>
    <cellStyle name="Normal 9 4 4 3 2 5" xfId="3021"/>
    <cellStyle name="Normal 9 4 4 3 3" xfId="814"/>
    <cellStyle name="Normal 9 4 4 3 4" xfId="1492"/>
    <cellStyle name="Normal 9 4 4 3 5" xfId="2122"/>
    <cellStyle name="Normal 9 4 4 3 6" xfId="2755"/>
    <cellStyle name="Normal 9 4 4 4" xfId="418"/>
    <cellStyle name="Normal 9 4 4 4 2" xfId="947"/>
    <cellStyle name="Normal 9 4 4 4 3" xfId="1625"/>
    <cellStyle name="Normal 9 4 4 4 4" xfId="2255"/>
    <cellStyle name="Normal 9 4 4 4 5" xfId="2889"/>
    <cellStyle name="Normal 9 4 4 5" xfId="1272"/>
    <cellStyle name="Normal 9 4 4 5 2" xfId="1943"/>
    <cellStyle name="Normal 9 4 4 5 3" xfId="2573"/>
    <cellStyle name="Normal 9 4 4 5 4" xfId="3214"/>
    <cellStyle name="Normal 9 4 4 6" xfId="682"/>
    <cellStyle name="Normal 9 4 4 6 2" xfId="3315"/>
    <cellStyle name="Normal 9 4 4 7" xfId="1360"/>
    <cellStyle name="Normal 9 4 4 8" xfId="1990"/>
    <cellStyle name="Normal 9 4 4 9" xfId="2622"/>
    <cellStyle name="Normal 9 4 5" xfId="172"/>
    <cellStyle name="Normal 9 4 5 2" xfId="313"/>
    <cellStyle name="Normal 9 4 5 2 2" xfId="583"/>
    <cellStyle name="Normal 9 4 5 2 2 2" xfId="1112"/>
    <cellStyle name="Normal 9 4 5 2 2 3" xfId="1790"/>
    <cellStyle name="Normal 9 4 5 2 2 4" xfId="2420"/>
    <cellStyle name="Normal 9 4 5 2 2 5" xfId="3054"/>
    <cellStyle name="Normal 9 4 5 2 3" xfId="847"/>
    <cellStyle name="Normal 9 4 5 2 4" xfId="1525"/>
    <cellStyle name="Normal 9 4 5 2 5" xfId="2155"/>
    <cellStyle name="Normal 9 4 5 2 6" xfId="2788"/>
    <cellStyle name="Normal 9 4 5 3" xfId="451"/>
    <cellStyle name="Normal 9 4 5 3 2" xfId="980"/>
    <cellStyle name="Normal 9 4 5 3 3" xfId="1658"/>
    <cellStyle name="Normal 9 4 5 3 4" xfId="2288"/>
    <cellStyle name="Normal 9 4 5 3 5" xfId="2922"/>
    <cellStyle name="Normal 9 4 5 4" xfId="1273"/>
    <cellStyle name="Normal 9 4 5 4 2" xfId="1944"/>
    <cellStyle name="Normal 9 4 5 4 3" xfId="2574"/>
    <cellStyle name="Normal 9 4 5 4 4" xfId="3215"/>
    <cellStyle name="Normal 9 4 5 5" xfId="715"/>
    <cellStyle name="Normal 9 4 5 5 2" xfId="3316"/>
    <cellStyle name="Normal 9 4 5 6" xfId="1393"/>
    <cellStyle name="Normal 9 4 5 7" xfId="2023"/>
    <cellStyle name="Normal 9 4 5 8" xfId="2655"/>
    <cellStyle name="Normal 9 4 6" xfId="246"/>
    <cellStyle name="Normal 9 4 6 2" xfId="517"/>
    <cellStyle name="Normal 9 4 6 2 2" xfId="1046"/>
    <cellStyle name="Normal 9 4 6 2 3" xfId="1724"/>
    <cellStyle name="Normal 9 4 6 2 4" xfId="2354"/>
    <cellStyle name="Normal 9 4 6 2 5" xfId="2988"/>
    <cellStyle name="Normal 9 4 6 3" xfId="781"/>
    <cellStyle name="Normal 9 4 6 4" xfId="1459"/>
    <cellStyle name="Normal 9 4 6 5" xfId="2089"/>
    <cellStyle name="Normal 9 4 6 6" xfId="2722"/>
    <cellStyle name="Normal 9 4 7" xfId="385"/>
    <cellStyle name="Normal 9 4 7 2" xfId="914"/>
    <cellStyle name="Normal 9 4 7 3" xfId="1592"/>
    <cellStyle name="Normal 9 4 7 4" xfId="2222"/>
    <cellStyle name="Normal 9 4 7 5" xfId="2856"/>
    <cellStyle name="Normal 9 4 8" xfId="1178"/>
    <cellStyle name="Normal 9 4 8 2" xfId="1856"/>
    <cellStyle name="Normal 9 4 8 3" xfId="2486"/>
    <cellStyle name="Normal 9 4 8 4" xfId="3120"/>
    <cellStyle name="Normal 9 4 9" xfId="649"/>
    <cellStyle name="Normal 9 4 9 2" xfId="3228"/>
    <cellStyle name="Normal 9 5" xfId="97"/>
    <cellStyle name="Normal 9 5 10" xfId="1961"/>
    <cellStyle name="Normal 9 5 11" xfId="2593"/>
    <cellStyle name="Normal 9 5 2" xfId="118"/>
    <cellStyle name="Normal 9 5 2 10" xfId="2610"/>
    <cellStyle name="Normal 9 5 2 2" xfId="153"/>
    <cellStyle name="Normal 9 5 2 2 2" xfId="227"/>
    <cellStyle name="Normal 9 5 2 2 2 2" xfId="367"/>
    <cellStyle name="Normal 9 5 2 2 2 2 2" xfId="637"/>
    <cellStyle name="Normal 9 5 2 2 2 2 2 2" xfId="1166"/>
    <cellStyle name="Normal 9 5 2 2 2 2 2 3" xfId="1844"/>
    <cellStyle name="Normal 9 5 2 2 2 2 2 4" xfId="2474"/>
    <cellStyle name="Normal 9 5 2 2 2 2 2 5" xfId="3108"/>
    <cellStyle name="Normal 9 5 2 2 2 2 3" xfId="901"/>
    <cellStyle name="Normal 9 5 2 2 2 2 4" xfId="1579"/>
    <cellStyle name="Normal 9 5 2 2 2 2 5" xfId="2209"/>
    <cellStyle name="Normal 9 5 2 2 2 2 6" xfId="2842"/>
    <cellStyle name="Normal 9 5 2 2 2 3" xfId="505"/>
    <cellStyle name="Normal 9 5 2 2 2 3 2" xfId="1034"/>
    <cellStyle name="Normal 9 5 2 2 2 3 3" xfId="1712"/>
    <cellStyle name="Normal 9 5 2 2 2 3 4" xfId="2342"/>
    <cellStyle name="Normal 9 5 2 2 2 3 5" xfId="2976"/>
    <cellStyle name="Normal 9 5 2 2 2 4" xfId="769"/>
    <cellStyle name="Normal 9 5 2 2 2 5" xfId="1447"/>
    <cellStyle name="Normal 9 5 2 2 2 6" xfId="2077"/>
    <cellStyle name="Normal 9 5 2 2 2 7" xfId="2709"/>
    <cellStyle name="Normal 9 5 2 2 3" xfId="300"/>
    <cellStyle name="Normal 9 5 2 2 3 2" xfId="571"/>
    <cellStyle name="Normal 9 5 2 2 3 2 2" xfId="1100"/>
    <cellStyle name="Normal 9 5 2 2 3 2 3" xfId="1778"/>
    <cellStyle name="Normal 9 5 2 2 3 2 4" xfId="2408"/>
    <cellStyle name="Normal 9 5 2 2 3 2 5" xfId="3042"/>
    <cellStyle name="Normal 9 5 2 2 3 3" xfId="835"/>
    <cellStyle name="Normal 9 5 2 2 3 4" xfId="1513"/>
    <cellStyle name="Normal 9 5 2 2 3 5" xfId="2143"/>
    <cellStyle name="Normal 9 5 2 2 3 6" xfId="2776"/>
    <cellStyle name="Normal 9 5 2 2 4" xfId="439"/>
    <cellStyle name="Normal 9 5 2 2 4 2" xfId="968"/>
    <cellStyle name="Normal 9 5 2 2 4 3" xfId="1646"/>
    <cellStyle name="Normal 9 5 2 2 4 4" xfId="2276"/>
    <cellStyle name="Normal 9 5 2 2 4 5" xfId="2910"/>
    <cellStyle name="Normal 9 5 2 2 5" xfId="1274"/>
    <cellStyle name="Normal 9 5 2 2 5 2" xfId="1945"/>
    <cellStyle name="Normal 9 5 2 2 5 3" xfId="2575"/>
    <cellStyle name="Normal 9 5 2 2 5 4" xfId="3216"/>
    <cellStyle name="Normal 9 5 2 2 6" xfId="703"/>
    <cellStyle name="Normal 9 5 2 2 6 2" xfId="3317"/>
    <cellStyle name="Normal 9 5 2 2 7" xfId="1381"/>
    <cellStyle name="Normal 9 5 2 2 8" xfId="2011"/>
    <cellStyle name="Normal 9 5 2 2 9" xfId="2643"/>
    <cellStyle name="Normal 9 5 2 3" xfId="193"/>
    <cellStyle name="Normal 9 5 2 3 2" xfId="334"/>
    <cellStyle name="Normal 9 5 2 3 2 2" xfId="604"/>
    <cellStyle name="Normal 9 5 2 3 2 2 2" xfId="1133"/>
    <cellStyle name="Normal 9 5 2 3 2 2 3" xfId="1811"/>
    <cellStyle name="Normal 9 5 2 3 2 2 4" xfId="2441"/>
    <cellStyle name="Normal 9 5 2 3 2 2 5" xfId="3075"/>
    <cellStyle name="Normal 9 5 2 3 2 3" xfId="868"/>
    <cellStyle name="Normal 9 5 2 3 2 4" xfId="1546"/>
    <cellStyle name="Normal 9 5 2 3 2 5" xfId="2176"/>
    <cellStyle name="Normal 9 5 2 3 2 6" xfId="2809"/>
    <cellStyle name="Normal 9 5 2 3 3" xfId="472"/>
    <cellStyle name="Normal 9 5 2 3 3 2" xfId="1001"/>
    <cellStyle name="Normal 9 5 2 3 3 3" xfId="1679"/>
    <cellStyle name="Normal 9 5 2 3 3 4" xfId="2309"/>
    <cellStyle name="Normal 9 5 2 3 3 5" xfId="2943"/>
    <cellStyle name="Normal 9 5 2 3 4" xfId="1275"/>
    <cellStyle name="Normal 9 5 2 3 4 2" xfId="1946"/>
    <cellStyle name="Normal 9 5 2 3 4 3" xfId="2576"/>
    <cellStyle name="Normal 9 5 2 3 4 4" xfId="3217"/>
    <cellStyle name="Normal 9 5 2 3 5" xfId="736"/>
    <cellStyle name="Normal 9 5 2 3 5 2" xfId="3318"/>
    <cellStyle name="Normal 9 5 2 3 6" xfId="1414"/>
    <cellStyle name="Normal 9 5 2 3 7" xfId="2044"/>
    <cellStyle name="Normal 9 5 2 3 8" xfId="2676"/>
    <cellStyle name="Normal 9 5 2 4" xfId="267"/>
    <cellStyle name="Normal 9 5 2 4 2" xfId="538"/>
    <cellStyle name="Normal 9 5 2 4 2 2" xfId="1067"/>
    <cellStyle name="Normal 9 5 2 4 2 3" xfId="1745"/>
    <cellStyle name="Normal 9 5 2 4 2 4" xfId="2375"/>
    <cellStyle name="Normal 9 5 2 4 2 5" xfId="3009"/>
    <cellStyle name="Normal 9 5 2 4 3" xfId="802"/>
    <cellStyle name="Normal 9 5 2 4 4" xfId="1480"/>
    <cellStyle name="Normal 9 5 2 4 5" xfId="2110"/>
    <cellStyle name="Normal 9 5 2 4 6" xfId="2743"/>
    <cellStyle name="Normal 9 5 2 5" xfId="406"/>
    <cellStyle name="Normal 9 5 2 5 2" xfId="935"/>
    <cellStyle name="Normal 9 5 2 5 3" xfId="1613"/>
    <cellStyle name="Normal 9 5 2 5 4" xfId="2243"/>
    <cellStyle name="Normal 9 5 2 5 5" xfId="2877"/>
    <cellStyle name="Normal 9 5 2 6" xfId="1199"/>
    <cellStyle name="Normal 9 5 2 6 2" xfId="1877"/>
    <cellStyle name="Normal 9 5 2 6 3" xfId="2507"/>
    <cellStyle name="Normal 9 5 2 6 4" xfId="3141"/>
    <cellStyle name="Normal 9 5 2 7" xfId="670"/>
    <cellStyle name="Normal 9 5 2 7 2" xfId="3249"/>
    <cellStyle name="Normal 9 5 2 8" xfId="1348"/>
    <cellStyle name="Normal 9 5 2 9" xfId="1978"/>
    <cellStyle name="Normal 9 5 3" xfId="135"/>
    <cellStyle name="Normal 9 5 3 2" xfId="210"/>
    <cellStyle name="Normal 9 5 3 2 2" xfId="350"/>
    <cellStyle name="Normal 9 5 3 2 2 2" xfId="620"/>
    <cellStyle name="Normal 9 5 3 2 2 2 2" xfId="1149"/>
    <cellStyle name="Normal 9 5 3 2 2 2 3" xfId="1827"/>
    <cellStyle name="Normal 9 5 3 2 2 2 4" xfId="2457"/>
    <cellStyle name="Normal 9 5 3 2 2 2 5" xfId="3091"/>
    <cellStyle name="Normal 9 5 3 2 2 3" xfId="884"/>
    <cellStyle name="Normal 9 5 3 2 2 4" xfId="1562"/>
    <cellStyle name="Normal 9 5 3 2 2 5" xfId="2192"/>
    <cellStyle name="Normal 9 5 3 2 2 6" xfId="2825"/>
    <cellStyle name="Normal 9 5 3 2 3" xfId="488"/>
    <cellStyle name="Normal 9 5 3 2 3 2" xfId="1017"/>
    <cellStyle name="Normal 9 5 3 2 3 3" xfId="1695"/>
    <cellStyle name="Normal 9 5 3 2 3 4" xfId="2325"/>
    <cellStyle name="Normal 9 5 3 2 3 5" xfId="2959"/>
    <cellStyle name="Normal 9 5 3 2 4" xfId="752"/>
    <cellStyle name="Normal 9 5 3 2 5" xfId="1430"/>
    <cellStyle name="Normal 9 5 3 2 6" xfId="2060"/>
    <cellStyle name="Normal 9 5 3 2 7" xfId="2692"/>
    <cellStyle name="Normal 9 5 3 3" xfId="283"/>
    <cellStyle name="Normal 9 5 3 3 2" xfId="554"/>
    <cellStyle name="Normal 9 5 3 3 2 2" xfId="1083"/>
    <cellStyle name="Normal 9 5 3 3 2 3" xfId="1761"/>
    <cellStyle name="Normal 9 5 3 3 2 4" xfId="2391"/>
    <cellStyle name="Normal 9 5 3 3 2 5" xfId="3025"/>
    <cellStyle name="Normal 9 5 3 3 3" xfId="818"/>
    <cellStyle name="Normal 9 5 3 3 4" xfId="1496"/>
    <cellStyle name="Normal 9 5 3 3 5" xfId="2126"/>
    <cellStyle name="Normal 9 5 3 3 6" xfId="2759"/>
    <cellStyle name="Normal 9 5 3 4" xfId="422"/>
    <cellStyle name="Normal 9 5 3 4 2" xfId="951"/>
    <cellStyle name="Normal 9 5 3 4 3" xfId="1629"/>
    <cellStyle name="Normal 9 5 3 4 4" xfId="2259"/>
    <cellStyle name="Normal 9 5 3 4 5" xfId="2893"/>
    <cellStyle name="Normal 9 5 3 5" xfId="1276"/>
    <cellStyle name="Normal 9 5 3 5 2" xfId="1947"/>
    <cellStyle name="Normal 9 5 3 5 3" xfId="2577"/>
    <cellStyle name="Normal 9 5 3 5 4" xfId="3218"/>
    <cellStyle name="Normal 9 5 3 6" xfId="686"/>
    <cellStyle name="Normal 9 5 3 6 2" xfId="3319"/>
    <cellStyle name="Normal 9 5 3 7" xfId="1364"/>
    <cellStyle name="Normal 9 5 3 8" xfId="1994"/>
    <cellStyle name="Normal 9 5 3 9" xfId="2626"/>
    <cellStyle name="Normal 9 5 4" xfId="176"/>
    <cellStyle name="Normal 9 5 4 2" xfId="317"/>
    <cellStyle name="Normal 9 5 4 2 2" xfId="587"/>
    <cellStyle name="Normal 9 5 4 2 2 2" xfId="1116"/>
    <cellStyle name="Normal 9 5 4 2 2 3" xfId="1794"/>
    <cellStyle name="Normal 9 5 4 2 2 4" xfId="2424"/>
    <cellStyle name="Normal 9 5 4 2 2 5" xfId="3058"/>
    <cellStyle name="Normal 9 5 4 2 3" xfId="851"/>
    <cellStyle name="Normal 9 5 4 2 4" xfId="1529"/>
    <cellStyle name="Normal 9 5 4 2 5" xfId="2159"/>
    <cellStyle name="Normal 9 5 4 2 6" xfId="2792"/>
    <cellStyle name="Normal 9 5 4 3" xfId="455"/>
    <cellStyle name="Normal 9 5 4 3 2" xfId="984"/>
    <cellStyle name="Normal 9 5 4 3 3" xfId="1662"/>
    <cellStyle name="Normal 9 5 4 3 4" xfId="2292"/>
    <cellStyle name="Normal 9 5 4 3 5" xfId="2926"/>
    <cellStyle name="Normal 9 5 4 4" xfId="1277"/>
    <cellStyle name="Normal 9 5 4 4 2" xfId="1948"/>
    <cellStyle name="Normal 9 5 4 4 3" xfId="2578"/>
    <cellStyle name="Normal 9 5 4 4 4" xfId="3219"/>
    <cellStyle name="Normal 9 5 4 5" xfId="719"/>
    <cellStyle name="Normal 9 5 4 5 2" xfId="3320"/>
    <cellStyle name="Normal 9 5 4 6" xfId="1397"/>
    <cellStyle name="Normal 9 5 4 7" xfId="2027"/>
    <cellStyle name="Normal 9 5 4 8" xfId="2659"/>
    <cellStyle name="Normal 9 5 5" xfId="250"/>
    <cellStyle name="Normal 9 5 5 2" xfId="521"/>
    <cellStyle name="Normal 9 5 5 2 2" xfId="1050"/>
    <cellStyle name="Normal 9 5 5 2 3" xfId="1728"/>
    <cellStyle name="Normal 9 5 5 2 4" xfId="2358"/>
    <cellStyle name="Normal 9 5 5 2 5" xfId="2992"/>
    <cellStyle name="Normal 9 5 5 3" xfId="785"/>
    <cellStyle name="Normal 9 5 5 4" xfId="1463"/>
    <cellStyle name="Normal 9 5 5 5" xfId="2093"/>
    <cellStyle name="Normal 9 5 5 6" xfId="2726"/>
    <cellStyle name="Normal 9 5 6" xfId="389"/>
    <cellStyle name="Normal 9 5 6 2" xfId="918"/>
    <cellStyle name="Normal 9 5 6 3" xfId="1596"/>
    <cellStyle name="Normal 9 5 6 4" xfId="2226"/>
    <cellStyle name="Normal 9 5 6 5" xfId="2860"/>
    <cellStyle name="Normal 9 5 7" xfId="1182"/>
    <cellStyle name="Normal 9 5 7 2" xfId="1860"/>
    <cellStyle name="Normal 9 5 7 3" xfId="2490"/>
    <cellStyle name="Normal 9 5 7 4" xfId="3124"/>
    <cellStyle name="Normal 9 5 8" xfId="653"/>
    <cellStyle name="Normal 9 5 8 2" xfId="3232"/>
    <cellStyle name="Normal 9 5 9" xfId="1331"/>
    <cellStyle name="Normal 9 6" xfId="110"/>
    <cellStyle name="Normal 9 6 10" xfId="2602"/>
    <cellStyle name="Normal 9 6 2" xfId="145"/>
    <cellStyle name="Normal 9 6 2 2" xfId="219"/>
    <cellStyle name="Normal 9 6 2 2 2" xfId="359"/>
    <cellStyle name="Normal 9 6 2 2 2 2" xfId="629"/>
    <cellStyle name="Normal 9 6 2 2 2 2 2" xfId="1158"/>
    <cellStyle name="Normal 9 6 2 2 2 2 3" xfId="1836"/>
    <cellStyle name="Normal 9 6 2 2 2 2 4" xfId="2466"/>
    <cellStyle name="Normal 9 6 2 2 2 2 5" xfId="3100"/>
    <cellStyle name="Normal 9 6 2 2 2 3" xfId="893"/>
    <cellStyle name="Normal 9 6 2 2 2 4" xfId="1571"/>
    <cellStyle name="Normal 9 6 2 2 2 5" xfId="2201"/>
    <cellStyle name="Normal 9 6 2 2 2 6" xfId="2834"/>
    <cellStyle name="Normal 9 6 2 2 3" xfId="497"/>
    <cellStyle name="Normal 9 6 2 2 3 2" xfId="1026"/>
    <cellStyle name="Normal 9 6 2 2 3 3" xfId="1704"/>
    <cellStyle name="Normal 9 6 2 2 3 4" xfId="2334"/>
    <cellStyle name="Normal 9 6 2 2 3 5" xfId="2968"/>
    <cellStyle name="Normal 9 6 2 2 4" xfId="761"/>
    <cellStyle name="Normal 9 6 2 2 5" xfId="1439"/>
    <cellStyle name="Normal 9 6 2 2 6" xfId="2069"/>
    <cellStyle name="Normal 9 6 2 2 7" xfId="2701"/>
    <cellStyle name="Normal 9 6 2 3" xfId="292"/>
    <cellStyle name="Normal 9 6 2 3 2" xfId="563"/>
    <cellStyle name="Normal 9 6 2 3 2 2" xfId="1092"/>
    <cellStyle name="Normal 9 6 2 3 2 3" xfId="1770"/>
    <cellStyle name="Normal 9 6 2 3 2 4" xfId="2400"/>
    <cellStyle name="Normal 9 6 2 3 2 5" xfId="3034"/>
    <cellStyle name="Normal 9 6 2 3 3" xfId="827"/>
    <cellStyle name="Normal 9 6 2 3 4" xfId="1505"/>
    <cellStyle name="Normal 9 6 2 3 5" xfId="2135"/>
    <cellStyle name="Normal 9 6 2 3 6" xfId="2768"/>
    <cellStyle name="Normal 9 6 2 4" xfId="431"/>
    <cellStyle name="Normal 9 6 2 4 2" xfId="960"/>
    <cellStyle name="Normal 9 6 2 4 3" xfId="1638"/>
    <cellStyle name="Normal 9 6 2 4 4" xfId="2268"/>
    <cellStyle name="Normal 9 6 2 4 5" xfId="2902"/>
    <cellStyle name="Normal 9 6 2 5" xfId="1278"/>
    <cellStyle name="Normal 9 6 2 5 2" xfId="1949"/>
    <cellStyle name="Normal 9 6 2 5 3" xfId="2579"/>
    <cellStyle name="Normal 9 6 2 5 4" xfId="3220"/>
    <cellStyle name="Normal 9 6 2 6" xfId="695"/>
    <cellStyle name="Normal 9 6 2 6 2" xfId="3321"/>
    <cellStyle name="Normal 9 6 2 7" xfId="1373"/>
    <cellStyle name="Normal 9 6 2 8" xfId="2003"/>
    <cellStyle name="Normal 9 6 2 9" xfId="2635"/>
    <cellStyle name="Normal 9 6 3" xfId="185"/>
    <cellStyle name="Normal 9 6 3 2" xfId="326"/>
    <cellStyle name="Normal 9 6 3 2 2" xfId="596"/>
    <cellStyle name="Normal 9 6 3 2 2 2" xfId="1125"/>
    <cellStyle name="Normal 9 6 3 2 2 3" xfId="1803"/>
    <cellStyle name="Normal 9 6 3 2 2 4" xfId="2433"/>
    <cellStyle name="Normal 9 6 3 2 2 5" xfId="3067"/>
    <cellStyle name="Normal 9 6 3 2 3" xfId="860"/>
    <cellStyle name="Normal 9 6 3 2 4" xfId="1538"/>
    <cellStyle name="Normal 9 6 3 2 5" xfId="2168"/>
    <cellStyle name="Normal 9 6 3 2 6" xfId="2801"/>
    <cellStyle name="Normal 9 6 3 3" xfId="464"/>
    <cellStyle name="Normal 9 6 3 3 2" xfId="993"/>
    <cellStyle name="Normal 9 6 3 3 3" xfId="1671"/>
    <cellStyle name="Normal 9 6 3 3 4" xfId="2301"/>
    <cellStyle name="Normal 9 6 3 3 5" xfId="2935"/>
    <cellStyle name="Normal 9 6 3 4" xfId="1279"/>
    <cellStyle name="Normal 9 6 3 4 2" xfId="1950"/>
    <cellStyle name="Normal 9 6 3 4 3" xfId="2580"/>
    <cellStyle name="Normal 9 6 3 4 4" xfId="3221"/>
    <cellStyle name="Normal 9 6 3 5" xfId="728"/>
    <cellStyle name="Normal 9 6 3 5 2" xfId="3322"/>
    <cellStyle name="Normal 9 6 3 6" xfId="1406"/>
    <cellStyle name="Normal 9 6 3 7" xfId="2036"/>
    <cellStyle name="Normal 9 6 3 8" xfId="2668"/>
    <cellStyle name="Normal 9 6 4" xfId="259"/>
    <cellStyle name="Normal 9 6 4 2" xfId="530"/>
    <cellStyle name="Normal 9 6 4 2 2" xfId="1059"/>
    <cellStyle name="Normal 9 6 4 2 3" xfId="1737"/>
    <cellStyle name="Normal 9 6 4 2 4" xfId="2367"/>
    <cellStyle name="Normal 9 6 4 2 5" xfId="3001"/>
    <cellStyle name="Normal 9 6 4 3" xfId="794"/>
    <cellStyle name="Normal 9 6 4 4" xfId="1472"/>
    <cellStyle name="Normal 9 6 4 5" xfId="2102"/>
    <cellStyle name="Normal 9 6 4 6" xfId="2735"/>
    <cellStyle name="Normal 9 6 5" xfId="398"/>
    <cellStyle name="Normal 9 6 5 2" xfId="927"/>
    <cellStyle name="Normal 9 6 5 3" xfId="1605"/>
    <cellStyle name="Normal 9 6 5 4" xfId="2235"/>
    <cellStyle name="Normal 9 6 5 5" xfId="2869"/>
    <cellStyle name="Normal 9 6 6" xfId="1191"/>
    <cellStyle name="Normal 9 6 6 2" xfId="1869"/>
    <cellStyle name="Normal 9 6 6 3" xfId="2499"/>
    <cellStyle name="Normal 9 6 6 4" xfId="3133"/>
    <cellStyle name="Normal 9 6 7" xfId="662"/>
    <cellStyle name="Normal 9 6 7 2" xfId="3241"/>
    <cellStyle name="Normal 9 6 8" xfId="1340"/>
    <cellStyle name="Normal 9 6 9" xfId="1970"/>
    <cellStyle name="Normal 9 7" xfId="127"/>
    <cellStyle name="Normal 9 7 2" xfId="202"/>
    <cellStyle name="Normal 9 7 2 2" xfId="342"/>
    <cellStyle name="Normal 9 7 2 2 2" xfId="612"/>
    <cellStyle name="Normal 9 7 2 2 2 2" xfId="1141"/>
    <cellStyle name="Normal 9 7 2 2 2 3" xfId="1819"/>
    <cellStyle name="Normal 9 7 2 2 2 4" xfId="2449"/>
    <cellStyle name="Normal 9 7 2 2 2 5" xfId="3083"/>
    <cellStyle name="Normal 9 7 2 2 3" xfId="876"/>
    <cellStyle name="Normal 9 7 2 2 4" xfId="1554"/>
    <cellStyle name="Normal 9 7 2 2 5" xfId="2184"/>
    <cellStyle name="Normal 9 7 2 2 6" xfId="2817"/>
    <cellStyle name="Normal 9 7 2 3" xfId="480"/>
    <cellStyle name="Normal 9 7 2 3 2" xfId="1009"/>
    <cellStyle name="Normal 9 7 2 3 3" xfId="1687"/>
    <cellStyle name="Normal 9 7 2 3 4" xfId="2317"/>
    <cellStyle name="Normal 9 7 2 3 5" xfId="2951"/>
    <cellStyle name="Normal 9 7 2 4" xfId="744"/>
    <cellStyle name="Normal 9 7 2 5" xfId="1422"/>
    <cellStyle name="Normal 9 7 2 6" xfId="2052"/>
    <cellStyle name="Normal 9 7 2 7" xfId="2684"/>
    <cellStyle name="Normal 9 7 3" xfId="275"/>
    <cellStyle name="Normal 9 7 3 2" xfId="546"/>
    <cellStyle name="Normal 9 7 3 2 2" xfId="1075"/>
    <cellStyle name="Normal 9 7 3 2 3" xfId="1753"/>
    <cellStyle name="Normal 9 7 3 2 4" xfId="2383"/>
    <cellStyle name="Normal 9 7 3 2 5" xfId="3017"/>
    <cellStyle name="Normal 9 7 3 3" xfId="810"/>
    <cellStyle name="Normal 9 7 3 4" xfId="1488"/>
    <cellStyle name="Normal 9 7 3 5" xfId="2118"/>
    <cellStyle name="Normal 9 7 3 6" xfId="2751"/>
    <cellStyle name="Normal 9 7 4" xfId="414"/>
    <cellStyle name="Normal 9 7 4 2" xfId="943"/>
    <cellStyle name="Normal 9 7 4 3" xfId="1621"/>
    <cellStyle name="Normal 9 7 4 4" xfId="2251"/>
    <cellStyle name="Normal 9 7 4 5" xfId="2885"/>
    <cellStyle name="Normal 9 7 5" xfId="1280"/>
    <cellStyle name="Normal 9 7 5 2" xfId="1951"/>
    <cellStyle name="Normal 9 7 5 3" xfId="2581"/>
    <cellStyle name="Normal 9 7 5 4" xfId="3222"/>
    <cellStyle name="Normal 9 7 6" xfId="678"/>
    <cellStyle name="Normal 9 7 6 2" xfId="3323"/>
    <cellStyle name="Normal 9 7 7" xfId="1356"/>
    <cellStyle name="Normal 9 7 8" xfId="1986"/>
    <cellStyle name="Normal 9 7 9" xfId="2618"/>
    <cellStyle name="Normal 9 8" xfId="168"/>
    <cellStyle name="Normal 9 8 2" xfId="309"/>
    <cellStyle name="Normal 9 8 2 2" xfId="579"/>
    <cellStyle name="Normal 9 8 2 2 2" xfId="1108"/>
    <cellStyle name="Normal 9 8 2 2 3" xfId="1786"/>
    <cellStyle name="Normal 9 8 2 2 4" xfId="2416"/>
    <cellStyle name="Normal 9 8 2 2 5" xfId="3050"/>
    <cellStyle name="Normal 9 8 2 3" xfId="843"/>
    <cellStyle name="Normal 9 8 2 4" xfId="1521"/>
    <cellStyle name="Normal 9 8 2 5" xfId="2151"/>
    <cellStyle name="Normal 9 8 2 6" xfId="2784"/>
    <cellStyle name="Normal 9 8 3" xfId="447"/>
    <cellStyle name="Normal 9 8 3 2" xfId="976"/>
    <cellStyle name="Normal 9 8 3 3" xfId="1654"/>
    <cellStyle name="Normal 9 8 3 4" xfId="2284"/>
    <cellStyle name="Normal 9 8 3 5" xfId="2918"/>
    <cellStyle name="Normal 9 8 4" xfId="1281"/>
    <cellStyle name="Normal 9 8 4 2" xfId="1952"/>
    <cellStyle name="Normal 9 8 4 3" xfId="2582"/>
    <cellStyle name="Normal 9 8 4 4" xfId="3223"/>
    <cellStyle name="Normal 9 8 5" xfId="711"/>
    <cellStyle name="Normal 9 8 5 2" xfId="3324"/>
    <cellStyle name="Normal 9 8 6" xfId="1389"/>
    <cellStyle name="Normal 9 8 7" xfId="2019"/>
    <cellStyle name="Normal 9 8 8" xfId="2651"/>
    <cellStyle name="Normal 9 9" xfId="242"/>
    <cellStyle name="Normal 9 9 2" xfId="513"/>
    <cellStyle name="Normal 9 9 2 2" xfId="1042"/>
    <cellStyle name="Normal 9 9 2 3" xfId="1720"/>
    <cellStyle name="Normal 9 9 2 4" xfId="2350"/>
    <cellStyle name="Normal 9 9 2 5" xfId="2984"/>
    <cellStyle name="Normal 9 9 3" xfId="777"/>
    <cellStyle name="Normal 9 9 4" xfId="1455"/>
    <cellStyle name="Normal 9 9 5" xfId="2085"/>
    <cellStyle name="Normal 9 9 6" xfId="2718"/>
    <cellStyle name="Normal_Libro2" xfId="8"/>
    <cellStyle name="Normal_O3ExportXLS" xfId="9"/>
    <cellStyle name="Normal_Uso de casco_2012" xfId="10"/>
    <cellStyle name="Notas 2" xfId="85"/>
    <cellStyle name="Note" xfId="1319"/>
    <cellStyle name="Note 2" xfId="3360"/>
    <cellStyle name="Output" xfId="1320"/>
    <cellStyle name="Output 2" xfId="3361"/>
    <cellStyle name="Porcentaje" xfId="11" builtinId="5"/>
    <cellStyle name="Porcentual 10" xfId="109"/>
    <cellStyle name="Porcentual 11" xfId="380"/>
    <cellStyle name="Porcentual 11 2" xfId="1209"/>
    <cellStyle name="Porcentual 11 2 2" xfId="3151"/>
    <cellStyle name="Porcentual 12" xfId="1212"/>
    <cellStyle name="Porcentual 12 2" xfId="3154"/>
    <cellStyle name="Porcentual 13" xfId="3326"/>
    <cellStyle name="Porcentual 2" xfId="12"/>
    <cellStyle name="Porcentual 2 2" xfId="13"/>
    <cellStyle name="Porcentual 2 3" xfId="23"/>
    <cellStyle name="Porcentual 2 4" xfId="105"/>
    <cellStyle name="Porcentual 2 4 2" xfId="143"/>
    <cellStyle name="Porcentual 2 5" xfId="1213"/>
    <cellStyle name="Porcentual 2 5 2" xfId="3155"/>
    <cellStyle name="Porcentual 3" xfId="22"/>
    <cellStyle name="Porcentual 3 2" xfId="1214"/>
    <cellStyle name="Porcentual 3 2 2" xfId="1886"/>
    <cellStyle name="Porcentual 3 2 2 2" xfId="3258"/>
    <cellStyle name="Porcentual 3 2 3" xfId="2516"/>
    <cellStyle name="Porcentual 3 2 4" xfId="3156"/>
    <cellStyle name="Porcentual 4" xfId="27"/>
    <cellStyle name="Porcentual 5" xfId="32"/>
    <cellStyle name="Porcentual 6" xfId="38"/>
    <cellStyle name="Porcentual 7" xfId="42"/>
    <cellStyle name="Porcentual 7 2" xfId="52"/>
    <cellStyle name="Porcentual 8" xfId="45"/>
    <cellStyle name="Porcentual 9" xfId="96"/>
    <cellStyle name="Porcentual_O3ExportXLS" xfId="14"/>
    <cellStyle name="Porcentual_Uso de casco_2012" xfId="15"/>
    <cellStyle name="Salida 2" xfId="86"/>
    <cellStyle name="Texto de advertencia 2" xfId="87"/>
    <cellStyle name="Texto explicativo 2" xfId="88"/>
    <cellStyle name="Title" xfId="1321"/>
    <cellStyle name="Título 1 2" xfId="90"/>
    <cellStyle name="Título 2 2" xfId="91"/>
    <cellStyle name="Título 3 2" xfId="92"/>
    <cellStyle name="Título 4" xfId="89"/>
    <cellStyle name="Total 2" xfId="93"/>
    <cellStyle name="Warning Text" xfId="1322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00CC"/>
      <color rgb="FFFFFF99"/>
      <color rgb="FF990000"/>
      <color rgb="FF00A24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6265060240963857"/>
          <c:y val="3.7671232876731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s-UY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UY"/>
        </a:p>
      </c:txPr>
    </c:title>
    <c:autoTitleDeleted val="0"/>
    <c:plotArea>
      <c:layout>
        <c:manualLayout>
          <c:layoutTarget val="inner"/>
          <c:xMode val="edge"/>
          <c:yMode val="edge"/>
          <c:x val="3.3734979450982985E-2"/>
          <c:y val="0.20890445891825471"/>
          <c:w val="0.91566372795521656"/>
          <c:h val="0.7431519276272337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C267-40EB-B5E0-290C0B8E1F66}"/>
              </c:ext>
            </c:extLst>
          </c:dPt>
          <c:dLbls>
            <c:dLbl>
              <c:idx val="0"/>
              <c:layout>
                <c:manualLayout>
                  <c:x val="-1.9080546959870201E-3"/>
                  <c:y val="7.87190878528951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267-40EB-B5E0-290C0B8E1F6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6795383519197721E-3"/>
                  <c:y val="1.76567296133815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267-40EB-B5E0-290C0B8E1F6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187779085111781E-2"/>
                  <c:y val="1.37428973976549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267-40EB-B5E0-290C0B8E1F6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809997962644894E-2"/>
                  <c:y val="1.66780321597389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267-40EB-B5E0-290C0B8E1F6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9873978660394681E-3"/>
                  <c:y val="2.5973684033060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267-40EB-B5E0-290C0B8E1F6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9096585528971292E-2"/>
                  <c:y val="1.86351885563794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267-40EB-B5E0-290C0B8E1F6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UY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U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Veh!#REF!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C1-2B48-B982-B55378D4C4CE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motos!#REF!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Veh!#REF!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276355392"/>
        <c:axId val="150548448"/>
      </c:barChart>
      <c:catAx>
        <c:axId val="2763553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UY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UY"/>
          </a:p>
        </c:txPr>
        <c:crossAx val="15054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548448"/>
        <c:scaling>
          <c:orientation val="minMax"/>
          <c:max val="0.60000000000000064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UY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UY"/>
          </a:p>
        </c:txPr>
        <c:crossAx val="27635539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UY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62240663900418E-2"/>
          <c:y val="9.8039528567735706E-2"/>
          <c:w val="0.8672199170124486"/>
          <c:h val="0.6764727471173761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54573572494308E-2"/>
                  <c:y val="-1.06527848812750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F8A-45A8-9267-2E980FC69A6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8525391794906101E-2"/>
                  <c:y val="-1.75120328575087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F8A-45A8-9267-2E980FC69A6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7581598980625424E-3"/>
                  <c:y val="-2.00403484782388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F8A-45A8-9267-2E980FC69A6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599122205159992E-3"/>
                  <c:y val="-7.46563743506941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F8A-45A8-9267-2E980FC69A61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3472626087714252E-2"/>
                  <c:y val="-1.00844871762034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F8A-45A8-9267-2E980FC69A61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2780082987551886E-2"/>
                  <c:y val="-3.76759589597920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F8A-45A8-9267-2E980FC69A61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6610361464153081E-2"/>
                  <c:y val="-9.02842185240930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F8A-45A8-9267-2E980FC69A61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8429117522148547E-3"/>
                  <c:y val="-6.21388424410887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F8A-45A8-9267-2E980FC69A61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047135186954608E-3"/>
                  <c:y val="-1.12114676651365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F8A-45A8-9267-2E980FC69A61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9.1094629768791267E-3"/>
                  <c:y val="-1.12529403661486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F8A-45A8-9267-2E980FC69A61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0865052656799693E-2"/>
                  <c:y val="-9.74132087766239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DF8A-45A8-9267-2E980FC69A61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79875518672199153"/>
                  <c:y val="0.526145469980181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DF8A-45A8-9267-2E980FC69A6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UY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U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alcohol!$K$4:$W$4</c:f>
              <c:strCache>
                <c:ptCount val="13"/>
                <c:pt idx="0">
                  <c:v>15 a 19</c:v>
                </c:pt>
                <c:pt idx="1">
                  <c:v>20 a 24</c:v>
                </c:pt>
                <c:pt idx="2">
                  <c:v>25 a 29</c:v>
                </c:pt>
                <c:pt idx="3">
                  <c:v>30 a 34</c:v>
                </c:pt>
                <c:pt idx="4">
                  <c:v>35 a 39</c:v>
                </c:pt>
                <c:pt idx="5">
                  <c:v>40 a 44</c:v>
                </c:pt>
                <c:pt idx="6">
                  <c:v>45 a 49</c:v>
                </c:pt>
                <c:pt idx="7">
                  <c:v>50 a 54</c:v>
                </c:pt>
                <c:pt idx="8">
                  <c:v>55 a 59</c:v>
                </c:pt>
                <c:pt idx="9">
                  <c:v>60 a 64</c:v>
                </c:pt>
                <c:pt idx="10">
                  <c:v>65 a 69</c:v>
                </c:pt>
                <c:pt idx="11">
                  <c:v>70 y más</c:v>
                </c:pt>
                <c:pt idx="12">
                  <c:v>Sin datos</c:v>
                </c:pt>
              </c:strCache>
            </c:strRef>
          </c:cat>
          <c:val>
            <c:numRef>
              <c:f>alcohol!$K$11:$W$11</c:f>
              <c:numCache>
                <c:formatCode>0.0%</c:formatCode>
                <c:ptCount val="13"/>
                <c:pt idx="0">
                  <c:v>2.924451665312754E-2</c:v>
                </c:pt>
                <c:pt idx="1">
                  <c:v>4.307582769668921E-2</c:v>
                </c:pt>
                <c:pt idx="2">
                  <c:v>5.5664445315562527E-2</c:v>
                </c:pt>
                <c:pt idx="3">
                  <c:v>4.7158871279474296E-2</c:v>
                </c:pt>
                <c:pt idx="4">
                  <c:v>6.0364464692482918E-2</c:v>
                </c:pt>
                <c:pt idx="5">
                  <c:v>4.7226043099495643E-2</c:v>
                </c:pt>
                <c:pt idx="6">
                  <c:v>3.8622129436325675E-2</c:v>
                </c:pt>
                <c:pt idx="7">
                  <c:v>4.6658986175115207E-2</c:v>
                </c:pt>
                <c:pt idx="8">
                  <c:v>5.3713527851458887E-2</c:v>
                </c:pt>
                <c:pt idx="9">
                  <c:v>5.1652892561983473E-2</c:v>
                </c:pt>
                <c:pt idx="10">
                  <c:v>3.3244680851063829E-2</c:v>
                </c:pt>
                <c:pt idx="11">
                  <c:v>3.1887755102040817E-2</c:v>
                </c:pt>
                <c:pt idx="12">
                  <c:v>5.6053811659192827E-2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96-C942-B501-6699EBD13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405040"/>
        <c:axId val="281405600"/>
      </c:barChart>
      <c:catAx>
        <c:axId val="28140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s-UY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UY"/>
          </a:p>
        </c:txPr>
        <c:crossAx val="28140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1405600"/>
        <c:scaling>
          <c:orientation val="minMax"/>
          <c:max val="7.0000000000000021E-2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UY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UY"/>
          </a:p>
        </c:txPr>
        <c:crossAx val="281405040"/>
        <c:crosses val="autoZero"/>
        <c:crossBetween val="between"/>
        <c:majorUnit val="2.0000000000000011E-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UY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308685358205069E-2"/>
          <c:y val="9.772002512986587E-2"/>
          <c:w val="0.85507419261591799"/>
          <c:h val="0.6742681733958526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718376735564875E-2"/>
                  <c:y val="-1.12115176896434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B6C-4AE7-AC48-ED6788BD0D9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999996592911219E-2"/>
                  <c:y val="-1.74005878556444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B6C-4AE7-AC48-ED6788BD0D9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5776408421289014E-3"/>
                  <c:y val="-1.80780335287202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B6C-4AE7-AC48-ED6788BD0D9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4368753345979434E-3"/>
                  <c:y val="-1.42601942068837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B6C-4AE7-AC48-ED6788BD0D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0407792297189184E-4"/>
                  <c:y val="-6.93785951670299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B6C-4AE7-AC48-ED6788BD0D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7296529751669934E-4"/>
                  <c:y val="2.71684500118411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B6C-4AE7-AC48-ED6788BD0D9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79296226579119256"/>
                  <c:y val="0.2736160703635078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s-UY"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UY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B6C-4AE7-AC48-ED6788BD0D9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Mode val="edge"/>
                  <c:yMode val="edge"/>
                  <c:x val="0.90062293895360002"/>
                  <c:y val="0.7329001884736856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s-UY"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UY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B6C-4AE7-AC48-ED6788BD0D9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78053988042645339"/>
                  <c:y val="0.6970695125927457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s-UY"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UY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B6C-4AE7-AC48-ED6788BD0D9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85300379505490398"/>
                  <c:y val="0.6970695125927457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s-UY"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UY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B6C-4AE7-AC48-ED6788BD0D96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92132691456172877"/>
                  <c:y val="0.7003268467637399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s-UY"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UY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B6C-4AE7-AC48-ED6788BD0D96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79710306091289951"/>
                  <c:y val="0.5244308015300563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s-UY"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UY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B6C-4AE7-AC48-ED6788BD0D9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UY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U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alcohol!$B$20:$H$20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alcohol!$B$31:$H$31</c:f>
              <c:numCache>
                <c:formatCode>0.0%</c:formatCode>
                <c:ptCount val="7"/>
                <c:pt idx="0">
                  <c:v>3.2115171650055369E-2</c:v>
                </c:pt>
                <c:pt idx="1">
                  <c:v>2.743259085580305E-2</c:v>
                </c:pt>
                <c:pt idx="2">
                  <c:v>2.8182028182028182E-2</c:v>
                </c:pt>
                <c:pt idx="3">
                  <c:v>3.0825608967449881E-2</c:v>
                </c:pt>
                <c:pt idx="4">
                  <c:v>3.709519136408243E-2</c:v>
                </c:pt>
                <c:pt idx="5">
                  <c:v>7.9315383009810059E-2</c:v>
                </c:pt>
                <c:pt idx="6">
                  <c:v>0.13534031413612566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77-064E-89A7-C3EF02997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407840"/>
        <c:axId val="281408400"/>
      </c:barChart>
      <c:catAx>
        <c:axId val="28140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s-UY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UY"/>
          </a:p>
        </c:txPr>
        <c:crossAx val="28140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1408400"/>
        <c:scaling>
          <c:orientation val="minMax"/>
          <c:max val="0.15000000000000024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UY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UY"/>
          </a:p>
        </c:txPr>
        <c:crossAx val="281407840"/>
        <c:crosses val="autoZero"/>
        <c:crossBetween val="between"/>
        <c:majorUnit val="3.0000000000000002E-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UY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164949407824264E-2"/>
          <c:y val="0.1666673125438389"/>
          <c:w val="0.46703359352677704"/>
          <c:h val="0.67460578886791944"/>
        </c:manualLayout>
      </c:layout>
      <c:pieChart>
        <c:varyColors val="1"/>
        <c:ser>
          <c:idx val="0"/>
          <c:order val="0"/>
          <c:tx>
            <c:strRef>
              <c:f>Casco!$A$4</c:f>
              <c:strCache>
                <c:ptCount val="1"/>
                <c:pt idx="0">
                  <c:v>Herido leve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299A-466D-8168-47DAA3111B46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99A-466D-8168-47DAA3111B46}"/>
              </c:ext>
            </c:extLst>
          </c:dPt>
          <c:dLbls>
            <c:dLbl>
              <c:idx val="0"/>
              <c:layout>
                <c:manualLayout>
                  <c:x val="5.7692385082719518E-2"/>
                  <c:y val="0.1656560420850214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99A-466D-8168-47DAA3111B4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318298387751078E-2"/>
                  <c:y val="-4.686491651499278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99A-466D-8168-47DAA3111B4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093917353315191E-4"/>
                  <c:y val="1.63426900725392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99A-466D-8168-47DAA3111B46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UY"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UY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alcohol!$J$37:$J$39</c:f>
              <c:strCache>
                <c:ptCount val="3"/>
                <c:pt idx="0">
                  <c:v>Cero</c:v>
                </c:pt>
                <c:pt idx="1">
                  <c:v>entre 0 y 0,3 g/l</c:v>
                </c:pt>
                <c:pt idx="2">
                  <c:v>mayor a 0,3 g/l</c:v>
                </c:pt>
              </c:strCache>
            </c:strRef>
          </c:cat>
          <c:val>
            <c:numRef>
              <c:f>alcohol!$K$37:$K$39</c:f>
              <c:numCache>
                <c:formatCode>0.0%</c:formatCode>
                <c:ptCount val="3"/>
                <c:pt idx="0">
                  <c:v>0.94099999999999995</c:v>
                </c:pt>
                <c:pt idx="1">
                  <c:v>8.0000000000000002E-3</c:v>
                </c:pt>
                <c:pt idx="2">
                  <c:v>5.0500000000000003E-2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3D-E547-88CB-6935EDCD6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8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08877736460436"/>
          <c:y val="0.19841353164187844"/>
          <c:w val="0.31593435435959188"/>
          <c:h val="0.5753989084698386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UY"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UY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UY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823529411764705E-2"/>
          <c:y val="0.11111139149152004"/>
          <c:w val="0.91732909379968264"/>
          <c:h val="0.625324575370900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tasaxdepto!$B$1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tasaxdepto!$A$2:$A$20</c:f>
              <c:strCache>
                <c:ptCount val="19"/>
                <c:pt idx="0">
                  <c:v>ARTIGAS</c:v>
                </c:pt>
                <c:pt idx="1">
                  <c:v>CANELONES</c:v>
                </c:pt>
                <c:pt idx="2">
                  <c:v>CERRO LARGO</c:v>
                </c:pt>
                <c:pt idx="3">
                  <c:v>COLONIA</c:v>
                </c:pt>
                <c:pt idx="4">
                  <c:v>DURAZNO</c:v>
                </c:pt>
                <c:pt idx="5">
                  <c:v>FLORES</c:v>
                </c:pt>
                <c:pt idx="6">
                  <c:v>FLORIDA</c:v>
                </c:pt>
                <c:pt idx="7">
                  <c:v>LAVALLEJA</c:v>
                </c:pt>
                <c:pt idx="8">
                  <c:v>MALDONADO</c:v>
                </c:pt>
                <c:pt idx="9">
                  <c:v>MONTEVIDEO</c:v>
                </c:pt>
                <c:pt idx="10">
                  <c:v>PAYSANDU</c:v>
                </c:pt>
                <c:pt idx="11">
                  <c:v>RIO NEGRO</c:v>
                </c:pt>
                <c:pt idx="12">
                  <c:v>RIVERA</c:v>
                </c:pt>
                <c:pt idx="13">
                  <c:v>ROCHA</c:v>
                </c:pt>
                <c:pt idx="14">
                  <c:v>SALTO</c:v>
                </c:pt>
                <c:pt idx="15">
                  <c:v>SAN JOSE</c:v>
                </c:pt>
                <c:pt idx="16">
                  <c:v>SORIANO</c:v>
                </c:pt>
                <c:pt idx="17">
                  <c:v>TACUAREMBÓ</c:v>
                </c:pt>
                <c:pt idx="18">
                  <c:v>TREINTA Y TRES</c:v>
                </c:pt>
              </c:strCache>
            </c:strRef>
          </c:cat>
          <c:val>
            <c:numRef>
              <c:f>tasaxdepto!$B$2:$B$20</c:f>
              <c:numCache>
                <c:formatCode>0.0</c:formatCode>
                <c:ptCount val="19"/>
                <c:pt idx="0">
                  <c:v>15.139090392985555</c:v>
                </c:pt>
                <c:pt idx="1">
                  <c:v>18.052917614758261</c:v>
                </c:pt>
                <c:pt idx="2">
                  <c:v>17.50489590057219</c:v>
                </c:pt>
                <c:pt idx="3">
                  <c:v>21.497374839803218</c:v>
                </c:pt>
                <c:pt idx="4">
                  <c:v>15.977248398280848</c:v>
                </c:pt>
                <c:pt idx="5">
                  <c:v>15.524936929943721</c:v>
                </c:pt>
                <c:pt idx="6">
                  <c:v>26.716537536735242</c:v>
                </c:pt>
                <c:pt idx="7">
                  <c:v>24.17522200912212</c:v>
                </c:pt>
                <c:pt idx="8">
                  <c:v>31.110851854012328</c:v>
                </c:pt>
                <c:pt idx="9">
                  <c:v>10.408211554762168</c:v>
                </c:pt>
                <c:pt idx="10">
                  <c:v>27.425907197586522</c:v>
                </c:pt>
                <c:pt idx="11">
                  <c:v>21.121926319680355</c:v>
                </c:pt>
                <c:pt idx="12">
                  <c:v>15.035731974810728</c:v>
                </c:pt>
                <c:pt idx="13">
                  <c:v>27.020877183002444</c:v>
                </c:pt>
                <c:pt idx="14">
                  <c:v>19.322775368871781</c:v>
                </c:pt>
                <c:pt idx="15">
                  <c:v>29.527294852408264</c:v>
                </c:pt>
                <c:pt idx="16">
                  <c:v>14.615938118366612</c:v>
                </c:pt>
                <c:pt idx="17">
                  <c:v>26.653818159451344</c:v>
                </c:pt>
                <c:pt idx="18">
                  <c:v>20.235132236589166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A2-EC40-A40F-309BA5ECCB80}"/>
            </c:ext>
          </c:extLst>
        </c:ser>
        <c:ser>
          <c:idx val="0"/>
          <c:order val="1"/>
          <c:tx>
            <c:strRef>
              <c:f>tasaxdepto!$C$1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tasaxdepto!$C$2:$C$20</c:f>
              <c:numCache>
                <c:formatCode>0.0</c:formatCode>
                <c:ptCount val="19"/>
                <c:pt idx="0">
                  <c:v>19.07928806999373</c:v>
                </c:pt>
                <c:pt idx="1">
                  <c:v>16.532516191292746</c:v>
                </c:pt>
                <c:pt idx="2">
                  <c:v>18.890646768518735</c:v>
                </c:pt>
                <c:pt idx="3">
                  <c:v>19.480045128771216</c:v>
                </c:pt>
                <c:pt idx="4">
                  <c:v>15.765134529147982</c:v>
                </c:pt>
                <c:pt idx="5">
                  <c:v>23.952095808383234</c:v>
                </c:pt>
                <c:pt idx="6">
                  <c:v>16.406156783200093</c:v>
                </c:pt>
                <c:pt idx="7">
                  <c:v>25.503698036215251</c:v>
                </c:pt>
                <c:pt idx="8">
                  <c:v>30.432136335970785</c:v>
                </c:pt>
                <c:pt idx="9">
                  <c:v>9.1728652998844673</c:v>
                </c:pt>
                <c:pt idx="10">
                  <c:v>15.911742866235281</c:v>
                </c:pt>
                <c:pt idx="11">
                  <c:v>16.433853738701725</c:v>
                </c:pt>
                <c:pt idx="12">
                  <c:v>15.459982800769133</c:v>
                </c:pt>
                <c:pt idx="13">
                  <c:v>23.499001292445069</c:v>
                </c:pt>
                <c:pt idx="14">
                  <c:v>17.617194381716558</c:v>
                </c:pt>
                <c:pt idx="15">
                  <c:v>21.235539059542603</c:v>
                </c:pt>
                <c:pt idx="16">
                  <c:v>14.528724499061687</c:v>
                </c:pt>
                <c:pt idx="17">
                  <c:v>16.656857628285564</c:v>
                </c:pt>
                <c:pt idx="18">
                  <c:v>10.387667760834336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A2-EC40-A40F-309BA5ECC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962096"/>
        <c:axId val="280962656"/>
      </c:barChart>
      <c:catAx>
        <c:axId val="28096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 rtl="1">
              <a:defRPr lang="es-UY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UY"/>
          </a:p>
        </c:txPr>
        <c:crossAx val="280962656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2809626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UY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UY"/>
          </a:p>
        </c:txPr>
        <c:crossAx val="2809620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42130365660663"/>
          <c:y val="2.0671834625331252E-2"/>
          <c:w val="0.36089030206677131"/>
          <c:h val="6.20157751598878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UY" sz="4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UY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UY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500047683752169E-2"/>
          <c:y val="8.247433059450833E-2"/>
          <c:w val="0.91718819975901456"/>
          <c:h val="0.600516219641263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tasaxdepto!$B$27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tasaxdepto!$A$28:$A$46</c:f>
              <c:strCache>
                <c:ptCount val="19"/>
                <c:pt idx="0">
                  <c:v>MONTEVIDEO</c:v>
                </c:pt>
                <c:pt idx="1">
                  <c:v>TREINTA Y TRES</c:v>
                </c:pt>
                <c:pt idx="2">
                  <c:v>SORIANO</c:v>
                </c:pt>
                <c:pt idx="3">
                  <c:v>RIVERA</c:v>
                </c:pt>
                <c:pt idx="4">
                  <c:v>DURAZNO</c:v>
                </c:pt>
                <c:pt idx="5">
                  <c:v>PAYSANDU</c:v>
                </c:pt>
                <c:pt idx="6">
                  <c:v>FLORIDA</c:v>
                </c:pt>
                <c:pt idx="7">
                  <c:v>RIO NEGRO</c:v>
                </c:pt>
                <c:pt idx="8">
                  <c:v>CANELONES</c:v>
                </c:pt>
                <c:pt idx="9">
                  <c:v>TACUAREMBÓ</c:v>
                </c:pt>
                <c:pt idx="10">
                  <c:v>SALTO</c:v>
                </c:pt>
                <c:pt idx="11">
                  <c:v>CERRO LARGO</c:v>
                </c:pt>
                <c:pt idx="12">
                  <c:v>ARTIGAS</c:v>
                </c:pt>
                <c:pt idx="13">
                  <c:v>COLONIA</c:v>
                </c:pt>
                <c:pt idx="14">
                  <c:v>SAN JOSE</c:v>
                </c:pt>
                <c:pt idx="15">
                  <c:v>ROCHA</c:v>
                </c:pt>
                <c:pt idx="16">
                  <c:v>FLORES</c:v>
                </c:pt>
                <c:pt idx="17">
                  <c:v>LAVALLEJA</c:v>
                </c:pt>
                <c:pt idx="18">
                  <c:v>MALDONADO</c:v>
                </c:pt>
              </c:strCache>
            </c:strRef>
          </c:cat>
          <c:val>
            <c:numRef>
              <c:f>tasaxdepto!$B$28:$B$46</c:f>
              <c:numCache>
                <c:formatCode>0.0</c:formatCode>
                <c:ptCount val="19"/>
                <c:pt idx="0">
                  <c:v>9.1999999999999993</c:v>
                </c:pt>
                <c:pt idx="1">
                  <c:v>10.4</c:v>
                </c:pt>
                <c:pt idx="2">
                  <c:v>14.5</c:v>
                </c:pt>
                <c:pt idx="3">
                  <c:v>15.5</c:v>
                </c:pt>
                <c:pt idx="4">
                  <c:v>15.8</c:v>
                </c:pt>
                <c:pt idx="5">
                  <c:v>15.9</c:v>
                </c:pt>
                <c:pt idx="6">
                  <c:v>16.399999999999999</c:v>
                </c:pt>
                <c:pt idx="7">
                  <c:v>16.399999999999999</c:v>
                </c:pt>
                <c:pt idx="8">
                  <c:v>16.5</c:v>
                </c:pt>
                <c:pt idx="9">
                  <c:v>16.7</c:v>
                </c:pt>
                <c:pt idx="10">
                  <c:v>17.600000000000001</c:v>
                </c:pt>
                <c:pt idx="11">
                  <c:v>18.899999999999999</c:v>
                </c:pt>
                <c:pt idx="12">
                  <c:v>20.399999999999999</c:v>
                </c:pt>
                <c:pt idx="13">
                  <c:v>19.5</c:v>
                </c:pt>
                <c:pt idx="14">
                  <c:v>21.2</c:v>
                </c:pt>
                <c:pt idx="15">
                  <c:v>23.5</c:v>
                </c:pt>
                <c:pt idx="16">
                  <c:v>24</c:v>
                </c:pt>
                <c:pt idx="17">
                  <c:v>25.5</c:v>
                </c:pt>
                <c:pt idx="18">
                  <c:v>30.4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5F-7141-9F33-6E5B3B80A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966016"/>
        <c:axId val="281939872"/>
      </c:barChart>
      <c:lineChart>
        <c:grouping val="standard"/>
        <c:varyColors val="0"/>
        <c:ser>
          <c:idx val="0"/>
          <c:order val="1"/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tasaxdepto!$C$28:$C$46</c:f>
              <c:numCache>
                <c:formatCode>General</c:formatCode>
                <c:ptCount val="19"/>
                <c:pt idx="0">
                  <c:v>14.8</c:v>
                </c:pt>
                <c:pt idx="1">
                  <c:v>14.8</c:v>
                </c:pt>
                <c:pt idx="2">
                  <c:v>14.8</c:v>
                </c:pt>
                <c:pt idx="3">
                  <c:v>14.8</c:v>
                </c:pt>
                <c:pt idx="4">
                  <c:v>14.8</c:v>
                </c:pt>
                <c:pt idx="5">
                  <c:v>14.8</c:v>
                </c:pt>
                <c:pt idx="6">
                  <c:v>14.8</c:v>
                </c:pt>
                <c:pt idx="7">
                  <c:v>14.8</c:v>
                </c:pt>
                <c:pt idx="8">
                  <c:v>14.8</c:v>
                </c:pt>
                <c:pt idx="9">
                  <c:v>14.8</c:v>
                </c:pt>
                <c:pt idx="10">
                  <c:v>14.8</c:v>
                </c:pt>
                <c:pt idx="11">
                  <c:v>14.8</c:v>
                </c:pt>
                <c:pt idx="12">
                  <c:v>14.8</c:v>
                </c:pt>
                <c:pt idx="13">
                  <c:v>14.8</c:v>
                </c:pt>
                <c:pt idx="14">
                  <c:v>14.8</c:v>
                </c:pt>
                <c:pt idx="15">
                  <c:v>14.8</c:v>
                </c:pt>
                <c:pt idx="16">
                  <c:v>14.8</c:v>
                </c:pt>
                <c:pt idx="17">
                  <c:v>14.8</c:v>
                </c:pt>
                <c:pt idx="18">
                  <c:v>14.8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5F-7141-9F33-6E5B3B80A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966016"/>
        <c:axId val="281939872"/>
      </c:lineChart>
      <c:catAx>
        <c:axId val="28096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 rtl="1">
              <a:defRPr lang="es-UY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UY"/>
          </a:p>
        </c:txPr>
        <c:crossAx val="281939872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2819398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UY"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UY"/>
          </a:p>
        </c:txPr>
        <c:crossAx val="2809660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UY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190047169650024"/>
          <c:y val="0.16271213372645393"/>
          <c:w val="0.71734049943922984"/>
          <c:h val="0.7898318157968349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435E-447D-BF35-BAFBE4998BD6}"/>
              </c:ext>
            </c:extLst>
          </c:dPt>
          <c:dLbls>
            <c:dLbl>
              <c:idx val="0"/>
              <c:layout>
                <c:manualLayout>
                  <c:x val="-1.4954855939673301E-3"/>
                  <c:y val="8.51822541973064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35E-447D-BF35-BAFBE4998BD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565182700675692E-3"/>
                  <c:y val="1.62664388679316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35E-447D-BF35-BAFBE4998BD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6783919568627702E-3"/>
                  <c:y val="3.07943245547319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35E-447D-BF35-BAFBE4998BD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0573930990944769E-3"/>
                  <c:y val="2.83730296450337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35E-447D-BF35-BAFBE4998BD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2199294536832514E-3"/>
                  <c:y val="2.35304398256371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35E-447D-BF35-BAFBE4998BD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9347232963586253E-2"/>
                  <c:y val="1.77193087966392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35E-447D-BF35-BAFBE4998BD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UY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U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E2-9145-805F-5C91E3BD092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motos!#REF!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50543968"/>
        <c:axId val="150545088"/>
      </c:barChart>
      <c:catAx>
        <c:axId val="1505439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UY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UY"/>
          </a:p>
        </c:txPr>
        <c:crossAx val="150545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545088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UY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UY"/>
          </a:p>
        </c:txPr>
        <c:crossAx val="15054396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UY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UY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UY"/>
              <a:t>MOTOCICLISTAS FALLECIDOS
Según Edad - Período: Enero a Octubre de 2012</a:t>
            </a:r>
          </a:p>
        </c:rich>
      </c:tx>
      <c:layout>
        <c:manualLayout>
          <c:xMode val="edge"/>
          <c:yMode val="edge"/>
          <c:x val="0.18902481701982371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528644897748538E-2"/>
          <c:y val="0.18343195266275344"/>
          <c:w val="0.85772527972021062"/>
          <c:h val="0.6153846153846156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139202633733854E-2"/>
                  <c:y val="-1.00787401574802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1B7-42FA-977B-DC703F4FC7A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507183168799961E-2"/>
                  <c:y val="-1.69820932146796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1B7-42FA-977B-DC703F4FC7A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5824444681301248E-3"/>
                  <c:y val="-1.79682865085651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1B7-42FA-977B-DC703F4FC7A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4103770949637279E-3"/>
                  <c:y val="-8.10635356970910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1B7-42FA-977B-DC703F4FC7A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1705663709213402E-2"/>
                  <c:y val="3.23275714796006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1B7-42FA-977B-DC703F4FC7A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4520516744367223E-2"/>
                  <c:y val="-7.12016027582349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1B7-42FA-977B-DC703F4FC7A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3663647518151231E-2"/>
                  <c:y val="-3.47335725046300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1B7-42FA-977B-DC703F4FC7A4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8999103693690809E-2"/>
                  <c:y val="-9.09254686359915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1B7-42FA-977B-DC703F4FC7A4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6.041627245532962E-3"/>
                  <c:y val="-4.16158039416663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1B7-42FA-977B-DC703F4FC7A4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544213214012316E-2"/>
                  <c:y val="-9.0925468635991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1B7-42FA-977B-DC703F4FC7A4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4.5173934394502424E-3"/>
                  <c:y val="-1.20511267452515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1B7-42FA-977B-DC703F4FC7A4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9.8526362270365628E-3"/>
                  <c:y val="-1.10649334513658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1B7-42FA-977B-DC703F4FC7A4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3155568043042081E-2"/>
                  <c:y val="-7.12016027582351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1B7-42FA-977B-DC703F4FC7A4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4425762111567791E-2"/>
                  <c:y val="-7.12016027582345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1B7-42FA-977B-DC703F4FC7A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UY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U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82-BB47-B2A5-3BF9F138F40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546208"/>
        <c:axId val="150545648"/>
      </c:barChart>
      <c:catAx>
        <c:axId val="15054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s-UY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UY"/>
          </a:p>
        </c:txPr>
        <c:crossAx val="15054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545648"/>
        <c:scaling>
          <c:orientation val="minMax"/>
          <c:max val="0.2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UY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UY"/>
          </a:p>
        </c:txPr>
        <c:crossAx val="150546208"/>
        <c:crosses val="autoZero"/>
        <c:crossBetween val="between"/>
        <c:majorUnit val="4.0000000000000022E-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UY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UY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UY" sz="1000"/>
              <a:t>MOTOCICLISTAS FALLECIDOS</a:t>
            </a:r>
          </a:p>
          <a:p>
            <a:pPr>
              <a:defRPr lang="es-UY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UY" sz="1000"/>
              <a:t>EN COLISIÓN CON OTRO VEHÍCULO
Año 2013</a:t>
            </a:r>
          </a:p>
        </c:rich>
      </c:tx>
      <c:layout>
        <c:manualLayout>
          <c:xMode val="edge"/>
          <c:yMode val="edge"/>
          <c:x val="0.23500625862148294"/>
          <c:y val="3.4268057680490849E-2"/>
        </c:manualLayout>
      </c:layout>
      <c:overlay val="0"/>
      <c:spPr>
        <a:noFill/>
        <a:ln w="25400">
          <a:noFill/>
        </a:ln>
      </c:spPr>
    </c:title>
    <c:autoTitleDeleted val="0"/>
    <c:view3D>
      <c:rotX val="70"/>
      <c:hPercent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1082021700674251E-2"/>
          <c:y val="0.25784922728757381"/>
          <c:w val="0.71101487627063564"/>
          <c:h val="0.69071919270772753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UY" sz="1000" b="1"/>
                </a:pPr>
                <a:endParaRPr lang="es-U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motos!$V$53:$V$57</c:f>
              <c:strCache>
                <c:ptCount val="5"/>
                <c:pt idx="0">
                  <c:v>CAMIÓN</c:v>
                </c:pt>
                <c:pt idx="1">
                  <c:v>AUTO</c:v>
                </c:pt>
                <c:pt idx="2">
                  <c:v>MOTO</c:v>
                </c:pt>
                <c:pt idx="3">
                  <c:v>CAMIONETA</c:v>
                </c:pt>
                <c:pt idx="4">
                  <c:v>OTROS</c:v>
                </c:pt>
              </c:strCache>
            </c:strRef>
          </c:cat>
          <c:val>
            <c:numRef>
              <c:f>motos!$W$53:$W$57</c:f>
              <c:numCache>
                <c:formatCode>0%</c:formatCode>
                <c:ptCount val="5"/>
                <c:pt idx="0">
                  <c:v>0.2484472049689441</c:v>
                </c:pt>
                <c:pt idx="1">
                  <c:v>0.2857142857142857</c:v>
                </c:pt>
                <c:pt idx="2">
                  <c:v>0.21118012422360249</c:v>
                </c:pt>
                <c:pt idx="3">
                  <c:v>0.18012422360248448</c:v>
                </c:pt>
                <c:pt idx="4">
                  <c:v>1.8633540372670808E-2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4C-774B-A4AA-13370322B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084700468505925"/>
          <c:y val="0.28554849622000888"/>
          <c:w val="0.21973860957217631"/>
          <c:h val="0.55319495327726542"/>
        </c:manualLayout>
      </c:layout>
      <c:overlay val="0"/>
      <c:txPr>
        <a:bodyPr/>
        <a:lstStyle/>
        <a:p>
          <a:pPr>
            <a:defRPr lang="es-UY" sz="900" b="1"/>
          </a:pPr>
          <a:endParaRPr lang="es-UY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UY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4751884737812438"/>
          <c:y val="3.96825396825396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s-UY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UY"/>
        </a:p>
      </c:txPr>
    </c:title>
    <c:autoTitleDeleted val="0"/>
    <c:plotArea>
      <c:layout>
        <c:manualLayout>
          <c:layoutTarget val="inner"/>
          <c:xMode val="edge"/>
          <c:yMode val="edge"/>
          <c:x val="0.13475223969497899"/>
          <c:y val="0.25396923816204031"/>
          <c:w val="0.57801618606004146"/>
          <c:h val="0.64682790344418972"/>
        </c:manualLayout>
      </c:layout>
      <c:pieChart>
        <c:varyColors val="1"/>
        <c:ser>
          <c:idx val="0"/>
          <c:order val="0"/>
          <c:tx>
            <c:strRef>
              <c:f>Casco!$A$4</c:f>
              <c:strCache>
                <c:ptCount val="1"/>
                <c:pt idx="0">
                  <c:v>Herido leve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85DC-4E52-B280-1CC37A893DC4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5DC-4E52-B280-1CC37A893DC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UY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UY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Casco!$B$3:$C$3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Casco!$B$4:$C$4</c:f>
              <c:numCache>
                <c:formatCode>#,###.0;\-#,###.0</c:formatCode>
                <c:ptCount val="2"/>
                <c:pt idx="0">
                  <c:v>23</c:v>
                </c:pt>
                <c:pt idx="1">
                  <c:v>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7E-474D-8BAC-3C87E22AF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042851026600462"/>
          <c:y val="0.37698579344261013"/>
          <c:w val="0.1312060460527574"/>
          <c:h val="0.2857155355580553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UY" sz="3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UY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UY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975023283379901"/>
          <c:y val="3.98406374502008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s-UY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UY"/>
        </a:p>
      </c:txPr>
    </c:title>
    <c:autoTitleDeleted val="0"/>
    <c:plotArea>
      <c:layout>
        <c:manualLayout>
          <c:layoutTarget val="inner"/>
          <c:xMode val="edge"/>
          <c:yMode val="edge"/>
          <c:x val="0.13620119358057844"/>
          <c:y val="0.25498007968128888"/>
          <c:w val="0.58064719368560003"/>
          <c:h val="0.64541832669322763"/>
        </c:manualLayout>
      </c:layout>
      <c:pieChart>
        <c:varyColors val="1"/>
        <c:ser>
          <c:idx val="0"/>
          <c:order val="0"/>
          <c:tx>
            <c:strRef>
              <c:f>Casco!$A$5</c:f>
              <c:strCache>
                <c:ptCount val="1"/>
                <c:pt idx="0">
                  <c:v>Herido grave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EAF4-454B-AD56-E2AA15BDAB58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AF4-454B-AD56-E2AA15BDAB58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UY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UY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Casco!$B$3:$C$3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Casco!$B$5:$C$5</c:f>
              <c:numCache>
                <c:formatCode>#,###.0;\-#,###.0</c:formatCode>
                <c:ptCount val="2"/>
                <c:pt idx="0">
                  <c:v>34.4</c:v>
                </c:pt>
                <c:pt idx="1">
                  <c:v>65.599999999999994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98-FF48-97F7-F94FB11B7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871268779574559"/>
          <c:y val="0.37848605577699063"/>
          <c:w val="0.13261686375224641"/>
          <c:h val="0.2868525896415188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UY" sz="3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UY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UY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UY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UY"/>
              <a:t>Fallecidos</a:t>
            </a:r>
          </a:p>
        </c:rich>
      </c:tx>
      <c:layout>
        <c:manualLayout>
          <c:xMode val="edge"/>
          <c:yMode val="edge"/>
          <c:x val="0.36524934383202101"/>
          <c:y val="3.98406374502008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29835126591244"/>
          <c:y val="0.25498007968128888"/>
          <c:w val="0.57447007448915965"/>
          <c:h val="0.64541832669322763"/>
        </c:manualLayout>
      </c:layout>
      <c:pieChart>
        <c:varyColors val="1"/>
        <c:ser>
          <c:idx val="0"/>
          <c:order val="0"/>
          <c:tx>
            <c:strRef>
              <c:f>Casco!$A$6</c:f>
              <c:strCache>
                <c:ptCount val="1"/>
                <c:pt idx="0">
                  <c:v>Fallecido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70BC-42BB-9D1B-B2342A70E5AF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0BC-42BB-9D1B-B2342A70E5AF}"/>
              </c:ext>
            </c:extLst>
          </c:dPt>
          <c:dLbls>
            <c:dLbl>
              <c:idx val="0"/>
              <c:layout>
                <c:manualLayout>
                  <c:x val="-9.5262235869533529E-2"/>
                  <c:y val="-0.2447064236492414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BC-42BB-9D1B-B2342A70E5A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8014454560250995E-2"/>
                  <c:y val="0.2239633591617879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0BC-42BB-9D1B-B2342A70E5A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UY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UY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Casco!$B$3:$C$3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Casco!$B$6:$C$6</c:f>
              <c:numCache>
                <c:formatCode>#,###.0;\-#,###.0</c:formatCode>
                <c:ptCount val="2"/>
                <c:pt idx="0">
                  <c:v>46</c:v>
                </c:pt>
                <c:pt idx="1">
                  <c:v>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52-994C-84E6-BF3D53C8B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042851026600462"/>
          <c:y val="0.37848605577699063"/>
          <c:w val="0.1312060460527574"/>
          <c:h val="0.2868525896415188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UY" sz="3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UY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UY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483619344773419E-2"/>
          <c:y val="8.4656303365584801E-2"/>
          <c:w val="0.87987519500780065"/>
          <c:h val="0.589948614078612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tasaxdepto!$B$27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8"/>
              <c:layout>
                <c:manualLayout>
                  <c:x val="-6.2836529209204534E-3"/>
                  <c:y val="6.47515747925065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9F0-4F8D-8FB8-26F1557A970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UY"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UY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Casco!$A$28:$A$46</c:f>
              <c:strCache>
                <c:ptCount val="19"/>
                <c:pt idx="0">
                  <c:v>RIVERA</c:v>
                </c:pt>
                <c:pt idx="1">
                  <c:v>SALTO</c:v>
                </c:pt>
                <c:pt idx="2">
                  <c:v>ARTIGAS</c:v>
                </c:pt>
                <c:pt idx="3">
                  <c:v>MALDONADO</c:v>
                </c:pt>
                <c:pt idx="4">
                  <c:v>LAVALLEJA</c:v>
                </c:pt>
                <c:pt idx="5">
                  <c:v>MONTEVIDEO</c:v>
                </c:pt>
                <c:pt idx="6">
                  <c:v>RIO NEGRO</c:v>
                </c:pt>
                <c:pt idx="7">
                  <c:v>TREINTA Y TRES</c:v>
                </c:pt>
                <c:pt idx="8">
                  <c:v>FLORIDA</c:v>
                </c:pt>
                <c:pt idx="9">
                  <c:v>FLORES</c:v>
                </c:pt>
                <c:pt idx="10">
                  <c:v>PAYSANDU</c:v>
                </c:pt>
                <c:pt idx="11">
                  <c:v>ROCHA</c:v>
                </c:pt>
                <c:pt idx="12">
                  <c:v>SAN JOSE</c:v>
                </c:pt>
                <c:pt idx="13">
                  <c:v>TACUAREMBÓ</c:v>
                </c:pt>
                <c:pt idx="14">
                  <c:v>CANELONES</c:v>
                </c:pt>
                <c:pt idx="15">
                  <c:v>DURAZNO</c:v>
                </c:pt>
                <c:pt idx="16">
                  <c:v>COLONIA</c:v>
                </c:pt>
                <c:pt idx="17">
                  <c:v>CERRO LARGO</c:v>
                </c:pt>
                <c:pt idx="18">
                  <c:v>SORIANO</c:v>
                </c:pt>
              </c:strCache>
            </c:strRef>
          </c:cat>
          <c:val>
            <c:numRef>
              <c:f>Casco!$B$28:$B$46</c:f>
              <c:numCache>
                <c:formatCode>0%</c:formatCode>
                <c:ptCount val="19"/>
                <c:pt idx="0">
                  <c:v>0.93200000000000005</c:v>
                </c:pt>
                <c:pt idx="1">
                  <c:v>0.93</c:v>
                </c:pt>
                <c:pt idx="2">
                  <c:v>0.91300000000000003</c:v>
                </c:pt>
                <c:pt idx="3">
                  <c:v>0.86</c:v>
                </c:pt>
                <c:pt idx="4">
                  <c:v>0.84499999999999997</c:v>
                </c:pt>
                <c:pt idx="5">
                  <c:v>0.82399999999999995</c:v>
                </c:pt>
                <c:pt idx="6">
                  <c:v>0.81100000000000005</c:v>
                </c:pt>
                <c:pt idx="7">
                  <c:v>0.80300000000000005</c:v>
                </c:pt>
                <c:pt idx="8">
                  <c:v>0.79200000000000004</c:v>
                </c:pt>
                <c:pt idx="9">
                  <c:v>0.74199999999999999</c:v>
                </c:pt>
                <c:pt idx="10">
                  <c:v>0.67100000000000004</c:v>
                </c:pt>
                <c:pt idx="11">
                  <c:v>0.66300000000000003</c:v>
                </c:pt>
                <c:pt idx="12">
                  <c:v>0.60799999999999998</c:v>
                </c:pt>
                <c:pt idx="13">
                  <c:v>0.59599999999999997</c:v>
                </c:pt>
                <c:pt idx="14">
                  <c:v>0.55000000000000004</c:v>
                </c:pt>
                <c:pt idx="15">
                  <c:v>0.54200000000000004</c:v>
                </c:pt>
                <c:pt idx="16">
                  <c:v>0.44500000000000001</c:v>
                </c:pt>
                <c:pt idx="17">
                  <c:v>0.20300000000000001</c:v>
                </c:pt>
                <c:pt idx="18">
                  <c:v>7.1999999999999995E-2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18-DA41-A513-37182766B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76763712"/>
        <c:axId val="276759792"/>
      </c:barChart>
      <c:lineChart>
        <c:grouping val="standard"/>
        <c:varyColors val="0"/>
        <c:ser>
          <c:idx val="0"/>
          <c:order val="1"/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9F0-4F8D-8FB8-26F1557A970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9F0-4F8D-8FB8-26F1557A970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9F0-4F8D-8FB8-26F1557A970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9F0-4F8D-8FB8-26F1557A970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9F0-4F8D-8FB8-26F1557A970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9F0-4F8D-8FB8-26F1557A970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9F0-4F8D-8FB8-26F1557A9709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9F0-4F8D-8FB8-26F1557A9709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9F0-4F8D-8FB8-26F1557A9709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89F0-4F8D-8FB8-26F1557A9709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9F0-4F8D-8FB8-26F1557A9709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89F0-4F8D-8FB8-26F1557A9709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89F0-4F8D-8FB8-26F1557A9709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89F0-4F8D-8FB8-26F1557A9709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4.8745030116165176E-2"/>
                  <c:y val="-4.0917184642977084E-2"/>
                </c:manualLayout>
              </c:layout>
              <c:tx>
                <c:rich>
                  <a:bodyPr/>
                  <a:lstStyle/>
                  <a:p>
                    <a:pPr>
                      <a:defRPr lang="es-UY" sz="12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UY"/>
                      <a:t>71%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89F0-4F8D-8FB8-26F1557A9709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89F0-4F8D-8FB8-26F1557A9709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89F0-4F8D-8FB8-26F1557A9709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89F0-4F8D-8FB8-26F1557A9709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89F0-4F8D-8FB8-26F1557A97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UY"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U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Casco!$A$28:$A$46</c:f>
              <c:strCache>
                <c:ptCount val="19"/>
                <c:pt idx="0">
                  <c:v>RIVERA</c:v>
                </c:pt>
                <c:pt idx="1">
                  <c:v>SALTO</c:v>
                </c:pt>
                <c:pt idx="2">
                  <c:v>ARTIGAS</c:v>
                </c:pt>
                <c:pt idx="3">
                  <c:v>MALDONADO</c:v>
                </c:pt>
                <c:pt idx="4">
                  <c:v>LAVALLEJA</c:v>
                </c:pt>
                <c:pt idx="5">
                  <c:v>MONTEVIDEO</c:v>
                </c:pt>
                <c:pt idx="6">
                  <c:v>RIO NEGRO</c:v>
                </c:pt>
                <c:pt idx="7">
                  <c:v>TREINTA Y TRES</c:v>
                </c:pt>
                <c:pt idx="8">
                  <c:v>FLORIDA</c:v>
                </c:pt>
                <c:pt idx="9">
                  <c:v>FLORES</c:v>
                </c:pt>
                <c:pt idx="10">
                  <c:v>PAYSANDU</c:v>
                </c:pt>
                <c:pt idx="11">
                  <c:v>ROCHA</c:v>
                </c:pt>
                <c:pt idx="12">
                  <c:v>SAN JOSE</c:v>
                </c:pt>
                <c:pt idx="13">
                  <c:v>TACUAREMBÓ</c:v>
                </c:pt>
                <c:pt idx="14">
                  <c:v>CANELONES</c:v>
                </c:pt>
                <c:pt idx="15">
                  <c:v>DURAZNO</c:v>
                </c:pt>
                <c:pt idx="16">
                  <c:v>COLONIA</c:v>
                </c:pt>
                <c:pt idx="17">
                  <c:v>CERRO LARGO</c:v>
                </c:pt>
                <c:pt idx="18">
                  <c:v>SORIANO</c:v>
                </c:pt>
              </c:strCache>
            </c:strRef>
          </c:cat>
          <c:val>
            <c:numRef>
              <c:f>Casco!$C$28:$C$46</c:f>
              <c:numCache>
                <c:formatCode>0%</c:formatCode>
                <c:ptCount val="19"/>
                <c:pt idx="0">
                  <c:v>0.71</c:v>
                </c:pt>
                <c:pt idx="1">
                  <c:v>0.71</c:v>
                </c:pt>
                <c:pt idx="2">
                  <c:v>0.71</c:v>
                </c:pt>
                <c:pt idx="3">
                  <c:v>0.71</c:v>
                </c:pt>
                <c:pt idx="4">
                  <c:v>0.71</c:v>
                </c:pt>
                <c:pt idx="5">
                  <c:v>0.71</c:v>
                </c:pt>
                <c:pt idx="6">
                  <c:v>0.71</c:v>
                </c:pt>
                <c:pt idx="7">
                  <c:v>0.71</c:v>
                </c:pt>
                <c:pt idx="8">
                  <c:v>0.71</c:v>
                </c:pt>
                <c:pt idx="9">
                  <c:v>0.71</c:v>
                </c:pt>
                <c:pt idx="10">
                  <c:v>0.71</c:v>
                </c:pt>
                <c:pt idx="11">
                  <c:v>0.71</c:v>
                </c:pt>
                <c:pt idx="12">
                  <c:v>0.71</c:v>
                </c:pt>
                <c:pt idx="13">
                  <c:v>0.71</c:v>
                </c:pt>
                <c:pt idx="14">
                  <c:v>0.71</c:v>
                </c:pt>
                <c:pt idx="15">
                  <c:v>0.71</c:v>
                </c:pt>
                <c:pt idx="16">
                  <c:v>0.71</c:v>
                </c:pt>
                <c:pt idx="17">
                  <c:v>0.71</c:v>
                </c:pt>
                <c:pt idx="18">
                  <c:v>0.71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8-DA41-A513-37182766B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763712"/>
        <c:axId val="276759792"/>
      </c:lineChart>
      <c:catAx>
        <c:axId val="27676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 rtl="1">
              <a:defRPr lang="es-UY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UY"/>
          </a:p>
        </c:txPr>
        <c:crossAx val="276759792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276759792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UY"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UY"/>
          </a:p>
        </c:txPr>
        <c:crossAx val="276763712"/>
        <c:crosses val="autoZero"/>
        <c:crossBetween val="between"/>
        <c:majorUnit val="0.2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UY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UY" sz="1000"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UY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Casco2!$A$5:$A$23</c:f>
              <c:strCache>
                <c:ptCount val="19"/>
                <c:pt idx="0">
                  <c:v>SORIANO</c:v>
                </c:pt>
                <c:pt idx="1">
                  <c:v>CERRO LARGO</c:v>
                </c:pt>
                <c:pt idx="2">
                  <c:v>CANELONES</c:v>
                </c:pt>
                <c:pt idx="3">
                  <c:v>COLONIA</c:v>
                </c:pt>
                <c:pt idx="4">
                  <c:v>DURAZNO</c:v>
                </c:pt>
                <c:pt idx="5">
                  <c:v>TACUAREMBÓ</c:v>
                </c:pt>
                <c:pt idx="6">
                  <c:v>PAYSANDÚ</c:v>
                </c:pt>
                <c:pt idx="7">
                  <c:v>SAN JOSÉ</c:v>
                </c:pt>
                <c:pt idx="8">
                  <c:v>ROCHA</c:v>
                </c:pt>
                <c:pt idx="9">
                  <c:v>FLORES</c:v>
                </c:pt>
                <c:pt idx="10">
                  <c:v>TREINTA Y TRES</c:v>
                </c:pt>
                <c:pt idx="11">
                  <c:v>MONTEVIDEO</c:v>
                </c:pt>
                <c:pt idx="12">
                  <c:v>MALDONADO</c:v>
                </c:pt>
                <c:pt idx="13">
                  <c:v>FLORIDA</c:v>
                </c:pt>
                <c:pt idx="14">
                  <c:v>RÍO NEGRO</c:v>
                </c:pt>
                <c:pt idx="15">
                  <c:v>SALTO</c:v>
                </c:pt>
                <c:pt idx="16">
                  <c:v>LAVALLEJA</c:v>
                </c:pt>
                <c:pt idx="17">
                  <c:v>ARTIGAS</c:v>
                </c:pt>
                <c:pt idx="18">
                  <c:v>RIVERA</c:v>
                </c:pt>
              </c:strCache>
            </c:strRef>
          </c:cat>
          <c:val>
            <c:numRef>
              <c:f>Casco2!$E$5:$E$23</c:f>
              <c:numCache>
                <c:formatCode>0%</c:formatCode>
                <c:ptCount val="19"/>
                <c:pt idx="0">
                  <c:v>7.7319587628865982E-2</c:v>
                </c:pt>
                <c:pt idx="1">
                  <c:v>0.20934959349593496</c:v>
                </c:pt>
                <c:pt idx="2">
                  <c:v>0.55740181268882172</c:v>
                </c:pt>
                <c:pt idx="3">
                  <c:v>0.56353591160220995</c:v>
                </c:pt>
                <c:pt idx="4">
                  <c:v>0.61111111111111116</c:v>
                </c:pt>
                <c:pt idx="5">
                  <c:v>0.70828603859250849</c:v>
                </c:pt>
                <c:pt idx="6">
                  <c:v>0.7167630057803468</c:v>
                </c:pt>
                <c:pt idx="7">
                  <c:v>0.74186550976138832</c:v>
                </c:pt>
                <c:pt idx="8">
                  <c:v>0.8035714285714286</c:v>
                </c:pt>
                <c:pt idx="9">
                  <c:v>0.82539682539682535</c:v>
                </c:pt>
                <c:pt idx="10">
                  <c:v>0.84146341463414631</c:v>
                </c:pt>
                <c:pt idx="11">
                  <c:v>0.85366876310272533</c:v>
                </c:pt>
                <c:pt idx="12">
                  <c:v>0.881021897810219</c:v>
                </c:pt>
                <c:pt idx="13">
                  <c:v>0.88773388773388773</c:v>
                </c:pt>
                <c:pt idx="14">
                  <c:v>0.90625</c:v>
                </c:pt>
                <c:pt idx="15">
                  <c:v>0.91385331781140866</c:v>
                </c:pt>
                <c:pt idx="16">
                  <c:v>0.91666666666666663</c:v>
                </c:pt>
                <c:pt idx="17">
                  <c:v>0.95943204868154153</c:v>
                </c:pt>
                <c:pt idx="18">
                  <c:v>0.97410071942446042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E1-094E-9C17-724D6E5AC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81402240"/>
        <c:axId val="281402800"/>
      </c:barChart>
      <c:catAx>
        <c:axId val="281402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Y" sz="1100"/>
            </a:pPr>
            <a:endParaRPr lang="es-UY"/>
          </a:p>
        </c:txPr>
        <c:crossAx val="281402800"/>
        <c:crosses val="autoZero"/>
        <c:auto val="1"/>
        <c:lblAlgn val="ctr"/>
        <c:lblOffset val="100"/>
        <c:noMultiLvlLbl val="0"/>
      </c:catAx>
      <c:valAx>
        <c:axId val="281402800"/>
        <c:scaling>
          <c:orientation val="minMax"/>
          <c:max val="1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s-UY" sz="1100"/>
            </a:pPr>
            <a:endParaRPr lang="es-UY"/>
          </a:p>
        </c:txPr>
        <c:crossAx val="281402240"/>
        <c:crosses val="autoZero"/>
        <c:crossBetween val="between"/>
        <c:minorUnit val="1.0000000000000005E-2"/>
      </c:valAx>
    </c:plotArea>
    <c:plotVisOnly val="1"/>
    <c:dispBlanksAs val="gap"/>
    <c:showDLblsOverMax val="0"/>
  </c:chart>
  <c:spPr>
    <a:effectLst>
      <a:innerShdw blurRad="63500" dist="50800" dir="2700000">
        <a:prstClr val="black">
          <a:alpha val="50000"/>
        </a:prstClr>
      </a:innerShdw>
    </a:effectLst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295275</xdr:colOff>
      <xdr:row>17</xdr:row>
      <xdr:rowOff>28575</xdr:rowOff>
    </xdr:to>
    <xdr:graphicFrame macro="">
      <xdr:nvGraphicFramePr>
        <xdr:cNvPr id="60915569" name="Chart 11">
          <a:extLst>
            <a:ext uri="{FF2B5EF4-FFF2-40B4-BE49-F238E27FC236}">
              <a16:creationId xmlns:a16="http://schemas.microsoft.com/office/drawing/2014/main" xmlns="" id="{00000000-0008-0000-1000-0000717FA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25</xdr:row>
      <xdr:rowOff>0</xdr:rowOff>
    </xdr:from>
    <xdr:to>
      <xdr:col>17</xdr:col>
      <xdr:colOff>361950</xdr:colOff>
      <xdr:row>42</xdr:row>
      <xdr:rowOff>57150</xdr:rowOff>
    </xdr:to>
    <xdr:graphicFrame macro="">
      <xdr:nvGraphicFramePr>
        <xdr:cNvPr id="60915570" name="Chart 12">
          <a:extLst>
            <a:ext uri="{FF2B5EF4-FFF2-40B4-BE49-F238E27FC236}">
              <a16:creationId xmlns:a16="http://schemas.microsoft.com/office/drawing/2014/main" xmlns="" id="{00000000-0008-0000-1000-0000727FA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65</xdr:row>
      <xdr:rowOff>0</xdr:rowOff>
    </xdr:from>
    <xdr:to>
      <xdr:col>19</xdr:col>
      <xdr:colOff>419100</xdr:colOff>
      <xdr:row>84</xdr:row>
      <xdr:rowOff>142875</xdr:rowOff>
    </xdr:to>
    <xdr:graphicFrame macro="">
      <xdr:nvGraphicFramePr>
        <xdr:cNvPr id="60915571" name="Chart 13">
          <a:extLst>
            <a:ext uri="{FF2B5EF4-FFF2-40B4-BE49-F238E27FC236}">
              <a16:creationId xmlns:a16="http://schemas.microsoft.com/office/drawing/2014/main" xmlns="" id="{00000000-0008-0000-1000-0000737FA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45</xdr:row>
      <xdr:rowOff>0</xdr:rowOff>
    </xdr:from>
    <xdr:to>
      <xdr:col>20</xdr:col>
      <xdr:colOff>133350</xdr:colOff>
      <xdr:row>63</xdr:row>
      <xdr:rowOff>142875</xdr:rowOff>
    </xdr:to>
    <xdr:graphicFrame macro="">
      <xdr:nvGraphicFramePr>
        <xdr:cNvPr id="60915572" name="Chart 14">
          <a:extLst>
            <a:ext uri="{FF2B5EF4-FFF2-40B4-BE49-F238E27FC236}">
              <a16:creationId xmlns:a16="http://schemas.microsoft.com/office/drawing/2014/main" xmlns="" id="{00000000-0008-0000-1000-0000747FA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</xdr:row>
      <xdr:rowOff>9525</xdr:rowOff>
    </xdr:from>
    <xdr:to>
      <xdr:col>2</xdr:col>
      <xdr:colOff>571500</xdr:colOff>
      <xdr:row>22</xdr:row>
      <xdr:rowOff>142875</xdr:rowOff>
    </xdr:to>
    <xdr:graphicFrame macro="">
      <xdr:nvGraphicFramePr>
        <xdr:cNvPr id="64460964" name="Chart 1">
          <a:extLst>
            <a:ext uri="{FF2B5EF4-FFF2-40B4-BE49-F238E27FC236}">
              <a16:creationId xmlns:a16="http://schemas.microsoft.com/office/drawing/2014/main" xmlns="" id="{00000000-0008-0000-1400-0000A498D7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762000</xdr:colOff>
      <xdr:row>8</xdr:row>
      <xdr:rowOff>9525</xdr:rowOff>
    </xdr:from>
    <xdr:to>
      <xdr:col>7</xdr:col>
      <xdr:colOff>142875</xdr:colOff>
      <xdr:row>22</xdr:row>
      <xdr:rowOff>133350</xdr:rowOff>
    </xdr:to>
    <xdr:graphicFrame macro="">
      <xdr:nvGraphicFramePr>
        <xdr:cNvPr id="64460965" name="Chart 2">
          <a:extLst>
            <a:ext uri="{FF2B5EF4-FFF2-40B4-BE49-F238E27FC236}">
              <a16:creationId xmlns:a16="http://schemas.microsoft.com/office/drawing/2014/main" xmlns="" id="{00000000-0008-0000-1400-0000A598D7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342900</xdr:colOff>
      <xdr:row>8</xdr:row>
      <xdr:rowOff>9525</xdr:rowOff>
    </xdr:from>
    <xdr:to>
      <xdr:col>11</xdr:col>
      <xdr:colOff>590550</xdr:colOff>
      <xdr:row>22</xdr:row>
      <xdr:rowOff>133350</xdr:rowOff>
    </xdr:to>
    <xdr:graphicFrame macro="">
      <xdr:nvGraphicFramePr>
        <xdr:cNvPr id="64460966" name="Chart 3">
          <a:extLst>
            <a:ext uri="{FF2B5EF4-FFF2-40B4-BE49-F238E27FC236}">
              <a16:creationId xmlns:a16="http://schemas.microsoft.com/office/drawing/2014/main" xmlns="" id="{00000000-0008-0000-1400-0000A698D7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371475</xdr:colOff>
      <xdr:row>26</xdr:row>
      <xdr:rowOff>114300</xdr:rowOff>
    </xdr:from>
    <xdr:to>
      <xdr:col>13</xdr:col>
      <xdr:colOff>323850</xdr:colOff>
      <xdr:row>48</xdr:row>
      <xdr:rowOff>152400</xdr:rowOff>
    </xdr:to>
    <xdr:graphicFrame macro="">
      <xdr:nvGraphicFramePr>
        <xdr:cNvPr id="64460967" name="Chart 4">
          <a:extLst>
            <a:ext uri="{FF2B5EF4-FFF2-40B4-BE49-F238E27FC236}">
              <a16:creationId xmlns:a16="http://schemas.microsoft.com/office/drawing/2014/main" xmlns="" id="{00000000-0008-0000-1400-0000A798D7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2</xdr:row>
      <xdr:rowOff>28575</xdr:rowOff>
    </xdr:from>
    <xdr:to>
      <xdr:col>13</xdr:col>
      <xdr:colOff>647700</xdr:colOff>
      <xdr:row>25</xdr:row>
      <xdr:rowOff>9525</xdr:rowOff>
    </xdr:to>
    <xdr:grpSp>
      <xdr:nvGrpSpPr>
        <xdr:cNvPr id="2" name="16 Grupo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GrpSpPr>
          <a:grpSpLocks/>
        </xdr:cNvGrpSpPr>
      </xdr:nvGrpSpPr>
      <xdr:grpSpPr bwMode="auto">
        <a:xfrm>
          <a:off x="6143625" y="390525"/>
          <a:ext cx="4848225" cy="4286250"/>
          <a:chOff x="6021522" y="389255"/>
          <a:chExt cx="4572000" cy="4190999"/>
        </a:xfrm>
      </xdr:grpSpPr>
      <xdr:graphicFrame macro="">
        <xdr:nvGraphicFramePr>
          <xdr:cNvPr id="3" name="4 Gráfico">
            <a:extLst>
              <a:ext uri="{FF2B5EF4-FFF2-40B4-BE49-F238E27FC236}">
                <a16:creationId xmlns:a16="http://schemas.microsoft.com/office/drawing/2014/main" xmlns="" id="{00000000-0008-0000-1500-000003000000}"/>
              </a:ext>
            </a:extLst>
          </xdr:cNvPr>
          <xdr:cNvGraphicFramePr>
            <a:graphicFrameLocks/>
          </xdr:cNvGraphicFramePr>
        </xdr:nvGraphicFramePr>
        <xdr:xfrm>
          <a:off x="6021522" y="389255"/>
          <a:ext cx="4572000" cy="41909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3 Conector recto">
            <a:extLst>
              <a:ext uri="{FF2B5EF4-FFF2-40B4-BE49-F238E27FC236}">
                <a16:creationId xmlns:a16="http://schemas.microsoft.com/office/drawing/2014/main" xmlns="" id="{00000000-0008-0000-1500-000004000000}"/>
              </a:ext>
            </a:extLst>
          </xdr:cNvPr>
          <xdr:cNvCxnSpPr/>
        </xdr:nvCxnSpPr>
        <xdr:spPr>
          <a:xfrm flipV="1">
            <a:off x="9506661" y="473075"/>
            <a:ext cx="8982" cy="3734646"/>
          </a:xfrm>
          <a:prstGeom prst="line">
            <a:avLst/>
          </a:prstGeom>
          <a:ln w="25400">
            <a:prstDash val="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xmlns="" id="{00000000-0008-0000-1500-000005000000}"/>
              </a:ext>
            </a:extLst>
          </xdr:cNvPr>
          <xdr:cNvSpPr txBox="1"/>
        </xdr:nvSpPr>
        <xdr:spPr>
          <a:xfrm>
            <a:off x="9138386" y="3658234"/>
            <a:ext cx="529957" cy="2700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s-UY" sz="1200" b="1"/>
              <a:t>76%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13</xdr:row>
      <xdr:rowOff>0</xdr:rowOff>
    </xdr:from>
    <xdr:to>
      <xdr:col>20</xdr:col>
      <xdr:colOff>523875</xdr:colOff>
      <xdr:row>29</xdr:row>
      <xdr:rowOff>95250</xdr:rowOff>
    </xdr:to>
    <xdr:graphicFrame macro="">
      <xdr:nvGraphicFramePr>
        <xdr:cNvPr id="54449787" name="Chart 1">
          <a:extLst>
            <a:ext uri="{FF2B5EF4-FFF2-40B4-BE49-F238E27FC236}">
              <a16:creationId xmlns:a16="http://schemas.microsoft.com/office/drawing/2014/main" xmlns="" id="{00000000-0008-0000-1600-00007BD63E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1009650</xdr:colOff>
      <xdr:row>32</xdr:row>
      <xdr:rowOff>57150</xdr:rowOff>
    </xdr:from>
    <xdr:to>
      <xdr:col>8</xdr:col>
      <xdr:colOff>114300</xdr:colOff>
      <xdr:row>50</xdr:row>
      <xdr:rowOff>66675</xdr:rowOff>
    </xdr:to>
    <xdr:graphicFrame macro="">
      <xdr:nvGraphicFramePr>
        <xdr:cNvPr id="54449788" name="Chart 2">
          <a:extLst>
            <a:ext uri="{FF2B5EF4-FFF2-40B4-BE49-F238E27FC236}">
              <a16:creationId xmlns:a16="http://schemas.microsoft.com/office/drawing/2014/main" xmlns="" id="{00000000-0008-0000-1600-00007CD63E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32</xdr:row>
      <xdr:rowOff>0</xdr:rowOff>
    </xdr:from>
    <xdr:to>
      <xdr:col>17</xdr:col>
      <xdr:colOff>561975</xdr:colOff>
      <xdr:row>46</xdr:row>
      <xdr:rowOff>133350</xdr:rowOff>
    </xdr:to>
    <xdr:graphicFrame macro="">
      <xdr:nvGraphicFramePr>
        <xdr:cNvPr id="54449789" name="Chart 3">
          <a:extLst>
            <a:ext uri="{FF2B5EF4-FFF2-40B4-BE49-F238E27FC236}">
              <a16:creationId xmlns:a16="http://schemas.microsoft.com/office/drawing/2014/main" xmlns="" id="{00000000-0008-0000-1600-00007DD63E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142875</xdr:rowOff>
    </xdr:from>
    <xdr:to>
      <xdr:col>12</xdr:col>
      <xdr:colOff>657225</xdr:colOff>
      <xdr:row>23</xdr:row>
      <xdr:rowOff>104775</xdr:rowOff>
    </xdr:to>
    <xdr:graphicFrame macro="">
      <xdr:nvGraphicFramePr>
        <xdr:cNvPr id="64469074" name="Chart 1">
          <a:extLst>
            <a:ext uri="{FF2B5EF4-FFF2-40B4-BE49-F238E27FC236}">
              <a16:creationId xmlns:a16="http://schemas.microsoft.com/office/drawing/2014/main" xmlns="" id="{00000000-0008-0000-1800-000052B8D7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26</xdr:row>
      <xdr:rowOff>0</xdr:rowOff>
    </xdr:from>
    <xdr:to>
      <xdr:col>12</xdr:col>
      <xdr:colOff>0</xdr:colOff>
      <xdr:row>48</xdr:row>
      <xdr:rowOff>133350</xdr:rowOff>
    </xdr:to>
    <xdr:graphicFrame macro="">
      <xdr:nvGraphicFramePr>
        <xdr:cNvPr id="64469075" name="Chart 2">
          <a:extLst>
            <a:ext uri="{FF2B5EF4-FFF2-40B4-BE49-F238E27FC236}">
              <a16:creationId xmlns:a16="http://schemas.microsoft.com/office/drawing/2014/main" xmlns="" id="{00000000-0008-0000-1800-000053B8D7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rbiza" refreshedDate="41250.508144328705" createdVersion="1" refreshedVersion="1" recordCount="429" upgradeOnRefresh="1">
  <cacheSource type="worksheet">
    <worksheetSource ref="A1:L1" sheet="Datos"/>
  </cacheSource>
  <cacheFields count="17">
    <cacheField name="Nro" numFmtId="0">
      <sharedItems containsSemiMixedTypes="0" containsString="0" containsNumber="1" containsInteger="1" minValue="2303341" maxValue="2657194"/>
    </cacheField>
    <cacheField name="Hecho" numFmtId="0">
      <sharedItems containsDate="1" containsMixedTypes="1" minDate="2012-01-08T02:00:00" maxDate="2012-11-21T14:00:00"/>
    </cacheField>
    <cacheField name="dia" numFmtId="0">
      <sharedItems containsSemiMixedTypes="0" containsString="0" containsNumber="1" containsInteger="1" minValue="1" maxValue="7" count="7">
        <n v="7"/>
        <n v="1"/>
        <n v="2"/>
        <n v="4"/>
        <n v="5"/>
        <n v="3"/>
        <n v="6"/>
      </sharedItems>
    </cacheField>
    <cacheField name="mes" numFmtId="0">
      <sharedItems count="11">
        <s v="ENERO"/>
        <s v="FEBRERO"/>
        <s v="MARZO"/>
        <s v="ABRIL"/>
        <s v="MAYO"/>
        <s v="JUNIO"/>
        <s v="JULIO"/>
        <s v="AGOSTO"/>
        <s v="SETIEMBRE"/>
        <s v="OCTUBRE"/>
        <s v="NOVIEMBRE"/>
      </sharedItems>
    </cacheField>
    <cacheField name="HORA  DET" numFmtId="0">
      <sharedItems containsSemiMixedTypes="0" containsNonDate="0" containsDate="1" containsString="0" minDate="1899-12-30T00:00:00" maxDate="1899-12-31T00:00:00"/>
    </cacheField>
    <cacheField name="HORA" numFmtId="0">
      <sharedItems containsSemiMixedTypes="0" containsString="0" containsNumber="1" containsInteger="1" minValue="0" maxValue="23" count="24">
        <n v="0"/>
        <n v="21"/>
        <n v="17"/>
        <n v="7"/>
        <n v="8"/>
        <n v="18"/>
        <n v="10"/>
        <n v="14"/>
        <n v="2"/>
        <n v="16"/>
        <n v="1"/>
        <n v="3"/>
        <n v="12"/>
        <n v="22"/>
        <n v="13"/>
        <n v="15"/>
        <n v="6"/>
        <n v="4"/>
        <n v="5"/>
        <n v="19"/>
        <n v="23"/>
        <n v="20"/>
        <n v="9"/>
        <n v="11"/>
      </sharedItems>
    </cacheField>
    <cacheField name="DEPTO" numFmtId="0">
      <sharedItems count="19">
        <s v="MONTEVIDEO"/>
        <s v="CANELONES"/>
        <s v="ROCHA"/>
        <s v="MALDONADO"/>
        <s v="CERRO LARGO"/>
        <s v="PAYSANDU"/>
        <s v="FLORES"/>
        <s v="FLORIDA"/>
        <s v="SALTO"/>
        <s v="SAN JOSE"/>
        <s v="LAVALLEJA"/>
        <s v="RIVERA"/>
        <s v="RIO NEGRO"/>
        <s v="COLONIA"/>
        <s v="SORIANO"/>
        <s v="ARTIGAS"/>
        <s v="TREINTA Y TRES"/>
        <s v="DURAZNO"/>
        <s v="TACUAREMBÓ"/>
      </sharedItems>
    </cacheField>
    <cacheField name="Dependencia" numFmtId="0">
      <sharedItems/>
    </cacheField>
    <cacheField name="JUR" numFmtId="0">
      <sharedItems count="2">
        <s v="DEPARTAMENTAL"/>
        <s v="NACIONAL"/>
      </sharedItems>
    </cacheField>
    <cacheField name="VEH" numFmtId="0">
      <sharedItems containsBlank="1" count="8">
        <s v="PEATON"/>
        <s v="AUTO"/>
        <s v="BICICLETA"/>
        <s v="MOTO"/>
        <s v="CAMIONETA"/>
        <s v="CAMION"/>
        <s v="OMNIBUS"/>
        <m/>
      </sharedItems>
    </cacheField>
    <cacheField name="EDAD" numFmtId="0">
      <sharedItems containsString="0" containsBlank="1" containsNumber="1" containsInteger="1" minValue="1" maxValue="97" count="83">
        <n v="13"/>
        <n v="39"/>
        <n v="33"/>
        <n v="45"/>
        <n v="31"/>
        <n v="44"/>
        <n v="77"/>
        <n v="24"/>
        <n v="36"/>
        <n v="37"/>
        <n v="61"/>
        <n v="19"/>
        <n v="32"/>
        <n v="55"/>
        <n v="43"/>
        <n v="47"/>
        <n v="49"/>
        <n v="50"/>
        <n v="97"/>
        <n v="20"/>
        <n v="18"/>
        <n v="65"/>
        <n v="79"/>
        <n v="69"/>
        <n v="26"/>
        <n v="27"/>
        <n v="46"/>
        <n v="63"/>
        <n v="34"/>
        <n v="54"/>
        <n v="71"/>
        <n v="62"/>
        <n v="40"/>
        <n v="15"/>
        <n v="38"/>
        <n v="51"/>
        <n v="21"/>
        <n v="53"/>
        <n v="22"/>
        <n v="35"/>
        <n v="70"/>
        <n v="92"/>
        <m/>
        <n v="14"/>
        <n v="16"/>
        <n v="52"/>
        <n v="64"/>
        <n v="81"/>
        <n v="29"/>
        <n v="58"/>
        <n v="86"/>
        <n v="12"/>
        <n v="42"/>
        <n v="25"/>
        <n v="78"/>
        <n v="23"/>
        <n v="28"/>
        <n v="67"/>
        <n v="60"/>
        <n v="17"/>
        <n v="76"/>
        <n v="59"/>
        <n v="82"/>
        <n v="1"/>
        <n v="56"/>
        <n v="30"/>
        <n v="72"/>
        <n v="48"/>
        <n v="85"/>
        <n v="66"/>
        <n v="80"/>
        <n v="73"/>
        <n v="68"/>
        <n v="75"/>
        <n v="41"/>
        <n v="57"/>
        <n v="84"/>
        <n v="74"/>
        <n v="3"/>
        <n v="7"/>
        <n v="10"/>
        <n v="5"/>
        <n v="4"/>
      </sharedItems>
    </cacheField>
    <cacheField name="SEXO" numFmtId="0">
      <sharedItems containsBlank="1" count="3">
        <s v="M"/>
        <s v="F"/>
        <m/>
      </sharedItems>
    </cacheField>
    <cacheField name="FALLECIDO A LOS" numFmtId="0">
      <sharedItems containsString="0" containsBlank="1" containsNumber="1" containsInteger="1" minValue="0" maxValue="30" count="22">
        <n v="1"/>
        <n v="0"/>
        <n v="9"/>
        <n v="3"/>
        <n v="17"/>
        <n v="13"/>
        <n v="18"/>
        <n v="2"/>
        <n v="4"/>
        <n v="5"/>
        <n v="27"/>
        <n v="28"/>
        <n v="7"/>
        <n v="11"/>
        <n v="15"/>
        <n v="6"/>
        <n v="10"/>
        <n v="12"/>
        <n v="30"/>
        <m/>
        <n v="16"/>
        <n v="8"/>
      </sharedItems>
    </cacheField>
    <cacheField name="TIPO" numFmtId="0">
      <sharedItems containsBlank="1" count="7">
        <s v="ATROPELLO DE PEATON"/>
        <s v="COLISION ENTRE VEHICULOS"/>
        <s v="DESPISTE"/>
        <s v="CAIDA"/>
        <s v="COLISION CON OBSTACULO"/>
        <s v="ATROPELLO DE ANIMALES"/>
        <m/>
      </sharedItems>
    </cacheField>
    <cacheField name="OTRO VEH" numFmtId="0">
      <sharedItems containsBlank="1" count="10">
        <s v="CAMIONETA"/>
        <s v="AUTO"/>
        <s v="OMNIBUS"/>
        <s v="MOTO"/>
        <s v="-"/>
        <s v="CAMION"/>
        <s v="CARRO"/>
        <m/>
        <s v="BICICLETA"/>
        <s v="TREN"/>
      </sharedItems>
    </cacheField>
    <cacheField name="Direccion" numFmtId="0">
      <sharedItems/>
    </cacheField>
    <cacheField name="Aclarada" numFmtId="0">
      <sharedItems containsSemiMixedTypes="0" containsString="0" containsNumber="1" containsInteger="1" minValue="1" maxValue="1" count="1"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9">
  <r>
    <n v="2303341"/>
    <s v="01/01/2012 00:00"/>
    <x v="0"/>
    <x v="0"/>
    <d v="1899-12-30T00:00:00"/>
    <x v="0"/>
    <x v="0"/>
    <s v="DS - COMISARIA 16"/>
    <x v="0"/>
    <x v="0"/>
    <x v="0"/>
    <x v="0"/>
    <x v="0"/>
    <x v="0"/>
    <x v="0"/>
    <s v="CAMINO MALDONADO Nro. 6624 esq. CAMPILLOS"/>
    <x v="0"/>
  </r>
  <r>
    <n v="2304284"/>
    <s v="01/01/2012 21:25"/>
    <x v="0"/>
    <x v="0"/>
    <d v="1899-12-30T21:25:00"/>
    <x v="1"/>
    <x v="1"/>
    <s v="CAN - COMISARIA 17"/>
    <x v="1"/>
    <x v="1"/>
    <x v="1"/>
    <x v="1"/>
    <x v="1"/>
    <x v="1"/>
    <x v="1"/>
    <s v="RUTA 11 km. 164"/>
    <x v="0"/>
  </r>
  <r>
    <n v="2304284"/>
    <s v="01/01/2012 21:25"/>
    <x v="0"/>
    <x v="0"/>
    <d v="1899-12-30T21:25:00"/>
    <x v="1"/>
    <x v="1"/>
    <s v="CAN - COMISARIA 17"/>
    <x v="1"/>
    <x v="1"/>
    <x v="2"/>
    <x v="0"/>
    <x v="0"/>
    <x v="1"/>
    <x v="1"/>
    <s v="RUTA 11 km. 164"/>
    <x v="0"/>
  </r>
  <r>
    <n v="2304321"/>
    <s v="02/01/2012 17:20"/>
    <x v="1"/>
    <x v="0"/>
    <d v="1899-12-30T17:20:00"/>
    <x v="2"/>
    <x v="2"/>
    <s v="RCH - MCO"/>
    <x v="1"/>
    <x v="2"/>
    <x v="3"/>
    <x v="0"/>
    <x v="1"/>
    <x v="1"/>
    <x v="1"/>
    <s v="RUTA 9 km. 212 padrón C-3518"/>
    <x v="0"/>
  </r>
  <r>
    <n v="2305088"/>
    <s v="03/01/2012 07:30"/>
    <x v="2"/>
    <x v="0"/>
    <d v="1899-12-30T07:30:00"/>
    <x v="3"/>
    <x v="1"/>
    <s v="CAN - COMISARIA 21"/>
    <x v="0"/>
    <x v="3"/>
    <x v="4"/>
    <x v="0"/>
    <x v="1"/>
    <x v="1"/>
    <x v="2"/>
    <s v="ELIAS REGULES esq. SIN NOMBRE"/>
    <x v="0"/>
  </r>
  <r>
    <n v="2306279"/>
    <s v="05/01/2012 08:30"/>
    <x v="3"/>
    <x v="0"/>
    <d v="1899-12-30T08:30:00"/>
    <x v="4"/>
    <x v="0"/>
    <s v="DS - COMISARIA 18"/>
    <x v="1"/>
    <x v="3"/>
    <x v="5"/>
    <x v="0"/>
    <x v="0"/>
    <x v="1"/>
    <x v="3"/>
    <s v="RUTA CIENTODOS senda ESQUINA JOSE BELLONI, padrón V-410082 esq. EMPALME"/>
    <x v="0"/>
  </r>
  <r>
    <n v="2306760"/>
    <s v="05/01/2012 18:20"/>
    <x v="3"/>
    <x v="0"/>
    <d v="1899-12-30T18:20:00"/>
    <x v="5"/>
    <x v="1"/>
    <s v="CAN - COMISARIA 17"/>
    <x v="1"/>
    <x v="0"/>
    <x v="6"/>
    <x v="0"/>
    <x v="0"/>
    <x v="0"/>
    <x v="1"/>
    <s v="RUTA INTERBALNEARIA km. 44200"/>
    <x v="0"/>
  </r>
  <r>
    <n v="2307311"/>
    <s v="06/01/2012 10:10"/>
    <x v="4"/>
    <x v="0"/>
    <d v="1899-12-30T10:10:00"/>
    <x v="6"/>
    <x v="3"/>
    <s v="MAL - COMISARIA 11"/>
    <x v="1"/>
    <x v="1"/>
    <x v="7"/>
    <x v="1"/>
    <x v="0"/>
    <x v="2"/>
    <x v="4"/>
    <s v="RUTA 93 padrón B-30282 esq. No encontrada"/>
    <x v="0"/>
  </r>
  <r>
    <n v="2307470"/>
    <s v="06/01/2012 14:00"/>
    <x v="4"/>
    <x v="0"/>
    <d v="1899-12-30T14:00:00"/>
    <x v="7"/>
    <x v="1"/>
    <s v="CAN - OCIT "/>
    <x v="1"/>
    <x v="0"/>
    <x v="8"/>
    <x v="0"/>
    <x v="2"/>
    <x v="0"/>
    <x v="5"/>
    <s v="RUTA 6 km. 64 padrón A-"/>
    <x v="0"/>
  </r>
  <r>
    <n v="2511361"/>
    <d v="2012-01-08T02:00:00"/>
    <x v="0"/>
    <x v="0"/>
    <d v="1899-12-30T02:00:00"/>
    <x v="8"/>
    <x v="4"/>
    <s v="DS - COMISARIA 5"/>
    <x v="1"/>
    <x v="1"/>
    <x v="9"/>
    <x v="0"/>
    <x v="0"/>
    <x v="1"/>
    <x v="0"/>
    <s v="RUTA 8 KM 427"/>
    <x v="0"/>
  </r>
  <r>
    <n v="2310146"/>
    <s v="10/01/2012 16:00"/>
    <x v="2"/>
    <x v="0"/>
    <d v="1899-12-30T16:00:00"/>
    <x v="9"/>
    <x v="0"/>
    <s v="DS - COMISARIA 17"/>
    <x v="0"/>
    <x v="3"/>
    <x v="10"/>
    <x v="0"/>
    <x v="0"/>
    <x v="1"/>
    <x v="3"/>
    <s v="CAMINO DOMINGO ARENA Nro. 5249 esq. ELISA A MENENDEZ"/>
    <x v="0"/>
  </r>
  <r>
    <n v="2352335"/>
    <s v="11/01/2012 01:10"/>
    <x v="5"/>
    <x v="0"/>
    <d v="1899-12-30T01:10:00"/>
    <x v="10"/>
    <x v="5"/>
    <s v="PAY - COMISARIA 2"/>
    <x v="0"/>
    <x v="3"/>
    <x v="11"/>
    <x v="0"/>
    <x v="1"/>
    <x v="3"/>
    <x v="4"/>
    <s v="AV. DE LOS IRACUNDOS Y ANDRESITO"/>
    <x v="0"/>
  </r>
  <r>
    <n v="2423068"/>
    <s v="11/01/2012 03:55"/>
    <x v="5"/>
    <x v="0"/>
    <d v="1899-12-30T03:55:00"/>
    <x v="11"/>
    <x v="6"/>
    <s v="FLE - COMISARIA 1"/>
    <x v="0"/>
    <x v="3"/>
    <x v="12"/>
    <x v="0"/>
    <x v="1"/>
    <x v="1"/>
    <x v="5"/>
    <s v="ANSINA esq. ZELMAR MICHELINI"/>
    <x v="0"/>
  </r>
  <r>
    <n v="2312688"/>
    <s v="11/01/2012 12:30"/>
    <x v="5"/>
    <x v="0"/>
    <d v="1899-12-30T12:30:00"/>
    <x v="12"/>
    <x v="0"/>
    <s v="DS - COMISARIA   8"/>
    <x v="0"/>
    <x v="3"/>
    <x v="13"/>
    <x v="0"/>
    <x v="3"/>
    <x v="1"/>
    <x v="5"/>
    <s v="BOULEVARD JOSE BATLLE Y ORDOÑEZ Nro. 6150 esq. AVENIDA GENERAL EUGENIO GARZON"/>
    <x v="0"/>
  </r>
  <r>
    <n v="2352483"/>
    <s v="13/01/2012 22:00"/>
    <x v="4"/>
    <x v="0"/>
    <d v="1899-12-30T22:00:00"/>
    <x v="13"/>
    <x v="5"/>
    <s v="PAY - COMISARIA 2"/>
    <x v="0"/>
    <x v="3"/>
    <x v="14"/>
    <x v="1"/>
    <x v="0"/>
    <x v="1"/>
    <x v="1"/>
    <s v="LUIS BATLLE BERRES Y EXODO"/>
    <x v="0"/>
  </r>
  <r>
    <n v="2312986"/>
    <s v="14/01/2012 07:55"/>
    <x v="6"/>
    <x v="0"/>
    <d v="1899-12-30T07:55:00"/>
    <x v="3"/>
    <x v="1"/>
    <s v="CAN - COMISARIA 14"/>
    <x v="1"/>
    <x v="4"/>
    <x v="15"/>
    <x v="1"/>
    <x v="1"/>
    <x v="1"/>
    <x v="1"/>
    <s v="RUTA 11 km. 143100"/>
    <x v="0"/>
  </r>
  <r>
    <n v="2312963"/>
    <s v="14/01/2012 13:35"/>
    <x v="6"/>
    <x v="0"/>
    <d v="1899-12-30T13:35:00"/>
    <x v="14"/>
    <x v="0"/>
    <s v="DS - COMISARIA 19"/>
    <x v="0"/>
    <x v="3"/>
    <x v="16"/>
    <x v="0"/>
    <x v="0"/>
    <x v="1"/>
    <x v="5"/>
    <s v="EMILIO ROMERO Nro. 200 esq. DOCTOR VICENTE BASAGOITY"/>
    <x v="0"/>
  </r>
  <r>
    <n v="2511165"/>
    <d v="2012-01-15T15:45:00"/>
    <x v="0"/>
    <x v="0"/>
    <d v="1899-12-30T15:45:00"/>
    <x v="15"/>
    <x v="7"/>
    <s v="DS - COMISARIA 13"/>
    <x v="1"/>
    <x v="1"/>
    <x v="17"/>
    <x v="0"/>
    <x v="0"/>
    <x v="2"/>
    <x v="4"/>
    <s v="RUTA 5 KM 163"/>
    <x v="0"/>
  </r>
  <r>
    <n v="2511165"/>
    <d v="2012-01-15T15:45:00"/>
    <x v="0"/>
    <x v="0"/>
    <d v="1899-12-30T15:45:00"/>
    <x v="15"/>
    <x v="7"/>
    <s v="DS - COMISARIA 13"/>
    <x v="1"/>
    <x v="1"/>
    <x v="0"/>
    <x v="0"/>
    <x v="0"/>
    <x v="2"/>
    <x v="4"/>
    <s v="RUTA 5 KM 163"/>
    <x v="0"/>
  </r>
  <r>
    <n v="2326832"/>
    <s v="15/01/2012 18:40"/>
    <x v="0"/>
    <x v="0"/>
    <d v="1899-12-30T18:40:00"/>
    <x v="5"/>
    <x v="1"/>
    <s v="CAN - COMISARIA 3"/>
    <x v="1"/>
    <x v="1"/>
    <x v="18"/>
    <x v="1"/>
    <x v="4"/>
    <x v="1"/>
    <x v="0"/>
    <s v="RUTA 36 KM 26.500 padrón A-103 esq. No encontrada"/>
    <x v="0"/>
  </r>
  <r>
    <n v="2313782"/>
    <s v="15/01/2012 22:30"/>
    <x v="0"/>
    <x v="0"/>
    <d v="1899-12-30T22:30:00"/>
    <x v="13"/>
    <x v="3"/>
    <s v="MAL - MCO"/>
    <x v="0"/>
    <x v="3"/>
    <x v="19"/>
    <x v="0"/>
    <x v="0"/>
    <x v="1"/>
    <x v="3"/>
    <s v="SIMON DEL PINO esq. ALBERTO CL CARACARA"/>
    <x v="0"/>
  </r>
  <r>
    <n v="2380508"/>
    <d v="2012-01-16T06:30:00"/>
    <x v="1"/>
    <x v="0"/>
    <d v="1899-12-30T06:30:00"/>
    <x v="16"/>
    <x v="8"/>
    <s v="SAL - COMISARIA 1"/>
    <x v="0"/>
    <x v="3"/>
    <x v="20"/>
    <x v="0"/>
    <x v="5"/>
    <x v="1"/>
    <x v="1"/>
    <s v="LARRAÑAGA Y RIVERA"/>
    <x v="0"/>
  </r>
  <r>
    <n v="2314764"/>
    <s v="17/01/2012 07:35"/>
    <x v="2"/>
    <x v="0"/>
    <d v="1899-12-30T07:35:00"/>
    <x v="3"/>
    <x v="0"/>
    <s v="DS - COMISARIA   8"/>
    <x v="0"/>
    <x v="0"/>
    <x v="21"/>
    <x v="1"/>
    <x v="1"/>
    <x v="0"/>
    <x v="5"/>
    <s v="BOULEVARD JOSE BATLLE Y ORDOÑEZ esq. CAMINO CORONEL RAIZ"/>
    <x v="0"/>
  </r>
  <r>
    <n v="2314957"/>
    <s v="17/01/2012 10:20"/>
    <x v="2"/>
    <x v="0"/>
    <d v="1899-12-30T10:20:00"/>
    <x v="6"/>
    <x v="0"/>
    <s v="DS - COMISARIA 13"/>
    <x v="0"/>
    <x v="0"/>
    <x v="22"/>
    <x v="1"/>
    <x v="3"/>
    <x v="0"/>
    <x v="1"/>
    <s v="AVENIDA GENERAL FLORES Nro. 3301 esq. CUFRE"/>
    <x v="0"/>
  </r>
  <r>
    <n v="2315610"/>
    <s v="18/01/2012 10:00"/>
    <x v="5"/>
    <x v="0"/>
    <d v="1899-12-30T10:00:00"/>
    <x v="6"/>
    <x v="0"/>
    <s v="DS - COMISARIA 10"/>
    <x v="0"/>
    <x v="0"/>
    <x v="23"/>
    <x v="1"/>
    <x v="1"/>
    <x v="0"/>
    <x v="5"/>
    <s v="AVENIDA BRASIL esq. LIBERTAD"/>
    <x v="0"/>
  </r>
  <r>
    <n v="2318295"/>
    <d v="2012-01-22T03:10:00"/>
    <x v="0"/>
    <x v="0"/>
    <d v="1899-12-30T03:10:00"/>
    <x v="11"/>
    <x v="9"/>
    <s v="SJS - COMISARIA 7"/>
    <x v="1"/>
    <x v="3"/>
    <x v="24"/>
    <x v="0"/>
    <x v="1"/>
    <x v="1"/>
    <x v="0"/>
    <s v="RUTA 1 km. 56"/>
    <x v="0"/>
  </r>
  <r>
    <n v="2318819"/>
    <s v="23/01/2012 01:00"/>
    <x v="1"/>
    <x v="0"/>
    <d v="1899-12-30T01:00:00"/>
    <x v="10"/>
    <x v="9"/>
    <s v="SJS - COMISARIA 1"/>
    <x v="0"/>
    <x v="3"/>
    <x v="11"/>
    <x v="0"/>
    <x v="1"/>
    <x v="1"/>
    <x v="3"/>
    <s v="cAMINO DE LA COSTA padrón M-12194 esq. No encontrada"/>
    <x v="0"/>
  </r>
  <r>
    <n v="2318819"/>
    <s v="23/01/2012 01:00"/>
    <x v="1"/>
    <x v="0"/>
    <d v="1899-12-30T01:00:00"/>
    <x v="10"/>
    <x v="9"/>
    <s v="SJS - COMISARIA 1"/>
    <x v="0"/>
    <x v="3"/>
    <x v="12"/>
    <x v="0"/>
    <x v="1"/>
    <x v="1"/>
    <x v="3"/>
    <s v="cAMINO DE LA COSTA padrón M-12194 esq. No encontrada"/>
    <x v="0"/>
  </r>
  <r>
    <n v="2334912"/>
    <s v="23/01/2012 04:45"/>
    <x v="1"/>
    <x v="0"/>
    <d v="1899-12-30T04:45:00"/>
    <x v="17"/>
    <x v="10"/>
    <s v="LAV - OCIT"/>
    <x v="1"/>
    <x v="3"/>
    <x v="25"/>
    <x v="0"/>
    <x v="6"/>
    <x v="2"/>
    <x v="4"/>
    <s v="RUTA 14 KM 277.900 padrón P-1726 esq. No encontrada"/>
    <x v="0"/>
  </r>
  <r>
    <n v="2380853"/>
    <s v="24/01/2012 05:00"/>
    <x v="2"/>
    <x v="0"/>
    <d v="1899-12-30T05:00:00"/>
    <x v="18"/>
    <x v="11"/>
    <s v="RIV - COMISARIA 3"/>
    <x v="1"/>
    <x v="1"/>
    <x v="16"/>
    <x v="0"/>
    <x v="1"/>
    <x v="2"/>
    <x v="4"/>
    <s v="SARANDI Nro. 0 esq. BRASIL"/>
    <x v="0"/>
  </r>
  <r>
    <n v="2322418"/>
    <d v="2012-01-27T02:00:00"/>
    <x v="4"/>
    <x v="0"/>
    <d v="1899-12-30T02:00:00"/>
    <x v="8"/>
    <x v="0"/>
    <s v="MDEO - COMISARIA 12"/>
    <x v="0"/>
    <x v="3"/>
    <x v="16"/>
    <x v="1"/>
    <x v="0"/>
    <x v="1"/>
    <x v="3"/>
    <s v="SAN MARTIN Y LORENZO FERNANDEZ"/>
    <x v="0"/>
  </r>
  <r>
    <n v="2380996"/>
    <s v="28/01/2012 06:35"/>
    <x v="6"/>
    <x v="0"/>
    <d v="1899-12-30T06:35:00"/>
    <x v="16"/>
    <x v="11"/>
    <s v="RIVTRANSITO"/>
    <x v="0"/>
    <x v="3"/>
    <x v="24"/>
    <x v="0"/>
    <x v="0"/>
    <x v="1"/>
    <x v="2"/>
    <s v="SARANDI Nro. 0 esq. BRASIL"/>
    <x v="0"/>
  </r>
  <r>
    <n v="2323826"/>
    <d v="2012-01-28T15:10:00"/>
    <x v="6"/>
    <x v="0"/>
    <d v="1899-12-30T15:10:00"/>
    <x v="15"/>
    <x v="0"/>
    <s v="DS- COMISARIA 9"/>
    <x v="0"/>
    <x v="3"/>
    <x v="26"/>
    <x v="1"/>
    <x v="0"/>
    <x v="1"/>
    <x v="0"/>
    <s v="BR. BATLLE Y ORDOÑEZ Y NEIRA"/>
    <x v="0"/>
  </r>
  <r>
    <n v="2381033"/>
    <s v="28/01/2012 19:20"/>
    <x v="6"/>
    <x v="0"/>
    <d v="1899-12-30T19:20:00"/>
    <x v="19"/>
    <x v="11"/>
    <s v="RIVTRANSITO"/>
    <x v="0"/>
    <x v="3"/>
    <x v="27"/>
    <x v="0"/>
    <x v="1"/>
    <x v="1"/>
    <x v="0"/>
    <s v="SARANDI Nro. 0 esq. BRASIL"/>
    <x v="0"/>
  </r>
  <r>
    <n v="2510697"/>
    <d v="2012-01-29T05:15:00"/>
    <x v="0"/>
    <x v="0"/>
    <d v="1899-12-30T05:15:00"/>
    <x v="18"/>
    <x v="6"/>
    <s v="DS - COMISARIA 1"/>
    <x v="0"/>
    <x v="3"/>
    <x v="9"/>
    <x v="0"/>
    <x v="0"/>
    <x v="2"/>
    <x v="4"/>
    <s v="HERRERA Y ANSINA"/>
    <x v="0"/>
  </r>
  <r>
    <n v="2325626"/>
    <s v="29/01/2012 13:15"/>
    <x v="0"/>
    <x v="0"/>
    <d v="1899-12-30T13:15:00"/>
    <x v="14"/>
    <x v="12"/>
    <s v="RNG - OCIT"/>
    <x v="1"/>
    <x v="1"/>
    <x v="11"/>
    <x v="0"/>
    <x v="1"/>
    <x v="1"/>
    <x v="1"/>
    <s v="RUTA 55"/>
    <x v="0"/>
  </r>
  <r>
    <n v="2325626"/>
    <s v="29/01/2012 13:15"/>
    <x v="0"/>
    <x v="0"/>
    <d v="1899-12-30T13:15:00"/>
    <x v="14"/>
    <x v="12"/>
    <s v="RNG - OCIT"/>
    <x v="1"/>
    <x v="1"/>
    <x v="28"/>
    <x v="1"/>
    <x v="1"/>
    <x v="1"/>
    <x v="1"/>
    <s v="RUTA 55"/>
    <x v="0"/>
  </r>
  <r>
    <n v="2325626"/>
    <s v="29/01/2012 13:15"/>
    <x v="0"/>
    <x v="0"/>
    <d v="1899-12-30T13:15:00"/>
    <x v="14"/>
    <x v="12"/>
    <s v="RNG - OCIT"/>
    <x v="1"/>
    <x v="1"/>
    <x v="19"/>
    <x v="0"/>
    <x v="1"/>
    <x v="1"/>
    <x v="1"/>
    <s v="RUTA 55"/>
    <x v="0"/>
  </r>
  <r>
    <n v="2325626"/>
    <s v="29/01/2012 13:15"/>
    <x v="0"/>
    <x v="0"/>
    <d v="1899-12-30T13:15:00"/>
    <x v="14"/>
    <x v="12"/>
    <s v="RNG - OCIT"/>
    <x v="1"/>
    <x v="1"/>
    <x v="29"/>
    <x v="0"/>
    <x v="1"/>
    <x v="1"/>
    <x v="1"/>
    <s v="RUTA 55"/>
    <x v="0"/>
  </r>
  <r>
    <n v="2324985"/>
    <s v="29/01/2012 15:00"/>
    <x v="0"/>
    <x v="0"/>
    <d v="1899-12-30T15:00:00"/>
    <x v="15"/>
    <x v="13"/>
    <s v="COL - OCIT"/>
    <x v="0"/>
    <x v="1"/>
    <x v="30"/>
    <x v="1"/>
    <x v="1"/>
    <x v="1"/>
    <x v="1"/>
    <s v="RAFAEL BARRADAS esq. BLANES VIALE"/>
    <x v="0"/>
  </r>
  <r>
    <n v="2332231"/>
    <s v="29/01/2012 17:20"/>
    <x v="0"/>
    <x v="0"/>
    <d v="1899-12-30T17:20:00"/>
    <x v="2"/>
    <x v="10"/>
    <s v="LAV - OCIT"/>
    <x v="1"/>
    <x v="1"/>
    <x v="31"/>
    <x v="0"/>
    <x v="2"/>
    <x v="2"/>
    <x v="4"/>
    <s v="RUTA 108 km. 126"/>
    <x v="0"/>
  </r>
  <r>
    <n v="2326789"/>
    <s v="31/01/2012 23:15"/>
    <x v="2"/>
    <x v="0"/>
    <d v="1899-12-30T23:15:00"/>
    <x v="20"/>
    <x v="3"/>
    <s v="MAL - COMISARIA 11"/>
    <x v="1"/>
    <x v="3"/>
    <x v="19"/>
    <x v="0"/>
    <x v="1"/>
    <x v="1"/>
    <x v="3"/>
    <s v="RUTA10 esq. No encontrada"/>
    <x v="0"/>
  </r>
  <r>
    <n v="2326789"/>
    <s v="31/01/2012 23:15"/>
    <x v="2"/>
    <x v="0"/>
    <d v="1899-12-30T23:15:00"/>
    <x v="20"/>
    <x v="3"/>
    <s v="MAL - COMISARIA 11"/>
    <x v="1"/>
    <x v="3"/>
    <x v="19"/>
    <x v="0"/>
    <x v="1"/>
    <x v="1"/>
    <x v="3"/>
    <s v="RUTA10 esq. No encontrada"/>
    <x v="0"/>
  </r>
  <r>
    <n v="2381188"/>
    <s v="01/02/2012 04:00"/>
    <x v="5"/>
    <x v="1"/>
    <d v="1899-12-30T04:00:00"/>
    <x v="17"/>
    <x v="4"/>
    <s v="CLA - COMISARIA 1"/>
    <x v="0"/>
    <x v="3"/>
    <x v="32"/>
    <x v="0"/>
    <x v="1"/>
    <x v="3"/>
    <x v="4"/>
    <s v="AV. ESPAÑA Y MALDONADO"/>
    <x v="0"/>
  </r>
  <r>
    <n v="2327312"/>
    <s v="01/02/2012 20:45"/>
    <x v="5"/>
    <x v="1"/>
    <d v="1899-12-30T20:45:00"/>
    <x v="21"/>
    <x v="2"/>
    <s v="RCH - MCO"/>
    <x v="0"/>
    <x v="0"/>
    <x v="11"/>
    <x v="0"/>
    <x v="1"/>
    <x v="0"/>
    <x v="1"/>
    <s v="CAMINO A BARRIOS TORRES FRENTE A CANCHA DE WANDERS padrón C-C19 esq. No encontrada"/>
    <x v="0"/>
  </r>
  <r>
    <n v="2327312"/>
    <s v="01/02/2012 20:45"/>
    <x v="5"/>
    <x v="1"/>
    <d v="1899-12-30T20:45:00"/>
    <x v="21"/>
    <x v="2"/>
    <s v="RCH - MCO"/>
    <x v="0"/>
    <x v="0"/>
    <x v="33"/>
    <x v="1"/>
    <x v="1"/>
    <x v="0"/>
    <x v="1"/>
    <s v="CAMINO A BARRIOS TORRES FRENTE A CANCHA DE WANDERS padrón C-C19 esq. No encontrada"/>
    <x v="0"/>
  </r>
  <r>
    <n v="2328076"/>
    <s v="02/02/2012 22:10"/>
    <x v="3"/>
    <x v="1"/>
    <d v="1899-12-30T22:10:00"/>
    <x v="13"/>
    <x v="0"/>
    <s v="DS - COMISARIA 12"/>
    <x v="0"/>
    <x v="3"/>
    <x v="4"/>
    <x v="0"/>
    <x v="7"/>
    <x v="1"/>
    <x v="0"/>
    <s v="BOULEVARD APARICIO SARAVIA Nro. 5070 esq. AVENIDA BURGUES"/>
    <x v="0"/>
  </r>
  <r>
    <n v="2328723"/>
    <s v="03/02/2012 06:45"/>
    <x v="4"/>
    <x v="1"/>
    <d v="1899-12-30T06:45:00"/>
    <x v="16"/>
    <x v="0"/>
    <s v="DS - COMISARIA 16"/>
    <x v="0"/>
    <x v="3"/>
    <x v="34"/>
    <x v="0"/>
    <x v="0"/>
    <x v="1"/>
    <x v="3"/>
    <s v="GERONIMO PICCIOLI Nro. 2901 esq. JUAN JACOBO ROUSSEAU"/>
    <x v="0"/>
  </r>
  <r>
    <n v="2329031"/>
    <d v="2012-02-04T00:45:00"/>
    <x v="6"/>
    <x v="1"/>
    <d v="1899-12-30T00:45:00"/>
    <x v="0"/>
    <x v="1"/>
    <s v="DS - COMISARIA 2"/>
    <x v="0"/>
    <x v="3"/>
    <x v="24"/>
    <x v="0"/>
    <x v="1"/>
    <x v="1"/>
    <x v="5"/>
    <s v="LAVALLEJA Y A. LEGNANI"/>
    <x v="0"/>
  </r>
  <r>
    <n v="2329700"/>
    <s v="05/02/2012 00:22"/>
    <x v="0"/>
    <x v="1"/>
    <d v="1899-12-30T00:22:00"/>
    <x v="0"/>
    <x v="0"/>
    <s v="DS - COMISARIA 19"/>
    <x v="0"/>
    <x v="3"/>
    <x v="34"/>
    <x v="0"/>
    <x v="1"/>
    <x v="1"/>
    <x v="3"/>
    <s v="GERONIMO PICCIOLI Nro. 2901 esq. JUAN JACOBO ROUSSEAU"/>
    <x v="0"/>
  </r>
  <r>
    <n v="2515219"/>
    <d v="2012-02-05T06:41:00"/>
    <x v="0"/>
    <x v="1"/>
    <d v="1899-12-30T06:41:00"/>
    <x v="16"/>
    <x v="14"/>
    <s v="DS - COMISARIA 3"/>
    <x v="1"/>
    <x v="3"/>
    <x v="35"/>
    <x v="0"/>
    <x v="1"/>
    <x v="1"/>
    <x v="1"/>
    <s v="RUTA 2 KM 263"/>
    <x v="0"/>
  </r>
  <r>
    <n v="2330244"/>
    <s v="05/02/2012 07:45"/>
    <x v="0"/>
    <x v="1"/>
    <d v="1899-12-30T07:45:00"/>
    <x v="3"/>
    <x v="3"/>
    <s v="MAL - COMISARIA 2"/>
    <x v="0"/>
    <x v="3"/>
    <x v="11"/>
    <x v="0"/>
    <x v="0"/>
    <x v="3"/>
    <x v="4"/>
    <s v="camino cerro eguzquiza esq. No encontrada"/>
    <x v="0"/>
  </r>
  <r>
    <n v="2513620"/>
    <d v="2012-02-05T09:15:00"/>
    <x v="0"/>
    <x v="1"/>
    <d v="1899-12-30T09:15:00"/>
    <x v="22"/>
    <x v="15"/>
    <s v="ART - COMISARIA 8"/>
    <x v="0"/>
    <x v="3"/>
    <x v="36"/>
    <x v="0"/>
    <x v="0"/>
    <x v="1"/>
    <x v="5"/>
    <s v="BATLLE Y ORDOÑEZ Y COUSIN - BBRUM"/>
    <x v="0"/>
  </r>
  <r>
    <n v="2381387"/>
    <s v="05/02/2012 18:15"/>
    <x v="0"/>
    <x v="1"/>
    <d v="1899-12-30T18:15:00"/>
    <x v="5"/>
    <x v="15"/>
    <s v="ART - OCIT"/>
    <x v="1"/>
    <x v="3"/>
    <x v="15"/>
    <x v="0"/>
    <x v="0"/>
    <x v="2"/>
    <x v="4"/>
    <s v="CARLOS LECUEDER Nro. 0 esq. AMARO FERREIRA RAMOS"/>
    <x v="0"/>
  </r>
  <r>
    <n v="2353841"/>
    <s v="05/02/2012 22:35"/>
    <x v="0"/>
    <x v="1"/>
    <d v="1899-12-30T22:35:00"/>
    <x v="13"/>
    <x v="16"/>
    <s v="TYT - COMISARIA 10"/>
    <x v="1"/>
    <x v="2"/>
    <x v="37"/>
    <x v="0"/>
    <x v="0"/>
    <x v="1"/>
    <x v="5"/>
    <s v="MANUEL ORIBE Nro. 1439 esq. MANUEL LAVALLEJA"/>
    <x v="0"/>
  </r>
  <r>
    <n v="2331939"/>
    <s v="07/02/2012 13:30"/>
    <x v="2"/>
    <x v="1"/>
    <d v="1899-12-30T13:30:00"/>
    <x v="14"/>
    <x v="1"/>
    <s v="CAN - COMISARIA 22"/>
    <x v="1"/>
    <x v="0"/>
    <x v="22"/>
    <x v="0"/>
    <x v="1"/>
    <x v="0"/>
    <x v="1"/>
    <s v="AVENIDA DE LOS PINOS esq. RUTA INTERBALNEARIA"/>
    <x v="0"/>
  </r>
  <r>
    <n v="2332325"/>
    <s v="07/02/2012 20:40"/>
    <x v="2"/>
    <x v="1"/>
    <d v="1899-12-30T20:40:00"/>
    <x v="21"/>
    <x v="1"/>
    <s v="CAN - OCIT "/>
    <x v="0"/>
    <x v="3"/>
    <x v="38"/>
    <x v="0"/>
    <x v="1"/>
    <x v="1"/>
    <x v="0"/>
    <s v="AVENIDA BOLIVIA esq. AVENIDA GENERAL FLORES"/>
    <x v="0"/>
  </r>
  <r>
    <n v="2333186"/>
    <s v="07/02/2012 21:27"/>
    <x v="2"/>
    <x v="1"/>
    <d v="1899-12-30T21:27:00"/>
    <x v="1"/>
    <x v="3"/>
    <s v="MAL - COMISARIA 2"/>
    <x v="0"/>
    <x v="3"/>
    <x v="26"/>
    <x v="0"/>
    <x v="1"/>
    <x v="1"/>
    <x v="3"/>
    <s v="AVENIDA ROCHA Y JOAQUIN SUAREZ esq. No encontrada"/>
    <x v="0"/>
  </r>
  <r>
    <n v="2333026"/>
    <s v="08/02/2012 20:35"/>
    <x v="5"/>
    <x v="1"/>
    <d v="1899-12-30T20:35:00"/>
    <x v="21"/>
    <x v="0"/>
    <s v="DS - COMISARIA 16"/>
    <x v="0"/>
    <x v="3"/>
    <x v="39"/>
    <x v="0"/>
    <x v="1"/>
    <x v="3"/>
    <x v="4"/>
    <s v="CAMINO MALDONADO esq. RUBEN DARIO --FLOR DE MAROÑAS--"/>
    <x v="0"/>
  </r>
  <r>
    <n v="2333169"/>
    <d v="2012-02-08T21:45:00"/>
    <x v="5"/>
    <x v="1"/>
    <d v="1899-12-30T21:45:00"/>
    <x v="1"/>
    <x v="0"/>
    <s v="DS - COMISARIA 17"/>
    <x v="0"/>
    <x v="3"/>
    <x v="31"/>
    <x v="0"/>
    <x v="0"/>
    <x v="1"/>
    <x v="6"/>
    <s v="INSTRUCCIONES Y CON. LA ESPIGA"/>
    <x v="0"/>
  </r>
  <r>
    <n v="2335234"/>
    <s v="10/02/2012 22:00"/>
    <x v="4"/>
    <x v="1"/>
    <d v="1899-12-30T22:00:00"/>
    <x v="13"/>
    <x v="1"/>
    <s v="CAN - COMISARIA 23"/>
    <x v="1"/>
    <x v="3"/>
    <x v="11"/>
    <x v="1"/>
    <x v="0"/>
    <x v="1"/>
    <x v="1"/>
    <s v="RUTA INTERBALNEARIA padrón A-54519 esq. AVENIDA SAN MARTIN"/>
    <x v="0"/>
  </r>
  <r>
    <n v="2335318"/>
    <s v="11/02/2012 11:40"/>
    <x v="6"/>
    <x v="1"/>
    <d v="1899-12-30T11:40:00"/>
    <x v="23"/>
    <x v="0"/>
    <s v="DS - COMISARIA   3"/>
    <x v="0"/>
    <x v="0"/>
    <x v="40"/>
    <x v="0"/>
    <x v="1"/>
    <x v="0"/>
    <x v="0"/>
    <s v="GALICIA Nro. 1099 esq. PARAGUAY"/>
    <x v="0"/>
  </r>
  <r>
    <n v="2335760"/>
    <s v="12/02/2012 00:50"/>
    <x v="0"/>
    <x v="1"/>
    <d v="1899-12-30T00:50:00"/>
    <x v="0"/>
    <x v="1"/>
    <s v="CAN - OCIT "/>
    <x v="1"/>
    <x v="3"/>
    <x v="19"/>
    <x v="0"/>
    <x v="1"/>
    <x v="1"/>
    <x v="3"/>
    <s v="RUTA 6 km. 67500 padrón A-14134"/>
    <x v="0"/>
  </r>
  <r>
    <n v="2336392"/>
    <s v="13/02/2012 05:21"/>
    <x v="1"/>
    <x v="1"/>
    <d v="1899-12-30T05:21:00"/>
    <x v="18"/>
    <x v="0"/>
    <s v="DS - COMISARIA 11"/>
    <x v="0"/>
    <x v="3"/>
    <x v="9"/>
    <x v="1"/>
    <x v="1"/>
    <x v="4"/>
    <x v="4"/>
    <s v="AVENIDA GENERAL RIVERA esq. TOMAS BASAÑEZ"/>
    <x v="0"/>
  </r>
  <r>
    <n v="2336552"/>
    <s v="13/02/2012 10:30"/>
    <x v="1"/>
    <x v="1"/>
    <d v="1899-12-30T10:30:00"/>
    <x v="6"/>
    <x v="0"/>
    <s v="DS - COMISARIA 19"/>
    <x v="1"/>
    <x v="0"/>
    <x v="41"/>
    <x v="1"/>
    <x v="1"/>
    <x v="0"/>
    <x v="5"/>
    <s v="RUTA ACCESO - AVENIDA DOCTOR CARLOS MARIA RAMIREZ Nro. 2601 padrón V-57898"/>
    <x v="0"/>
  </r>
  <r>
    <n v="2337464"/>
    <s v="13/02/2012 21:30"/>
    <x v="1"/>
    <x v="1"/>
    <d v="1899-12-30T21:30:00"/>
    <x v="1"/>
    <x v="3"/>
    <s v="MAL - MCO"/>
    <x v="0"/>
    <x v="0"/>
    <x v="42"/>
    <x v="1"/>
    <x v="8"/>
    <x v="0"/>
    <x v="3"/>
    <s v="AVENIDA GAUCHOS esq. CELEDONIO ROJAS"/>
    <x v="0"/>
  </r>
  <r>
    <n v="2337817"/>
    <s v="14/02/2012 13:45"/>
    <x v="2"/>
    <x v="1"/>
    <d v="1899-12-30T13:45:00"/>
    <x v="14"/>
    <x v="3"/>
    <s v="MAL - COMISARIA 1"/>
    <x v="0"/>
    <x v="3"/>
    <x v="20"/>
    <x v="0"/>
    <x v="8"/>
    <x v="1"/>
    <x v="0"/>
    <s v="MARCOS DE LOS REYES esq. CONSTITUCION"/>
    <x v="0"/>
  </r>
  <r>
    <n v="2338025"/>
    <s v="14/02/2012 15:45"/>
    <x v="2"/>
    <x v="1"/>
    <d v="1899-12-30T15:45:00"/>
    <x v="15"/>
    <x v="9"/>
    <s v="SJS - OCIT"/>
    <x v="1"/>
    <x v="1"/>
    <x v="19"/>
    <x v="1"/>
    <x v="1"/>
    <x v="2"/>
    <x v="4"/>
    <s v="RUTA 3 KM 130,500 esq. No encontrada"/>
    <x v="0"/>
  </r>
  <r>
    <n v="2338025"/>
    <s v="14/02/2012 15:45"/>
    <x v="2"/>
    <x v="1"/>
    <d v="1899-12-30T15:45:00"/>
    <x v="15"/>
    <x v="9"/>
    <s v="SJS - OCIT"/>
    <x v="1"/>
    <x v="1"/>
    <x v="9"/>
    <x v="0"/>
    <x v="1"/>
    <x v="2"/>
    <x v="4"/>
    <s v="RUTA 3 KM 130,500 esq. No encontrada"/>
    <x v="0"/>
  </r>
  <r>
    <n v="2342368"/>
    <s v="16/02/2012 17:10"/>
    <x v="3"/>
    <x v="1"/>
    <d v="1899-12-30T17:10:00"/>
    <x v="2"/>
    <x v="3"/>
    <s v="MAL - COMISARIA 11"/>
    <x v="0"/>
    <x v="3"/>
    <x v="19"/>
    <x v="0"/>
    <x v="8"/>
    <x v="1"/>
    <x v="2"/>
    <s v="LIZARZA esq. No encontrada"/>
    <x v="0"/>
  </r>
  <r>
    <n v="2381982"/>
    <s v="17/02/2012 09:45"/>
    <x v="4"/>
    <x v="1"/>
    <d v="1899-12-30T09:45:00"/>
    <x v="22"/>
    <x v="15"/>
    <s v="ART - OCIT"/>
    <x v="0"/>
    <x v="3"/>
    <x v="11"/>
    <x v="0"/>
    <x v="0"/>
    <x v="1"/>
    <x v="5"/>
    <s v="CARLOS LECUEDER Nro. 0 esq. AMARO FERREIRA RAMOS"/>
    <x v="0"/>
  </r>
  <r>
    <n v="2381798"/>
    <s v="17/02/2012 16:30"/>
    <x v="4"/>
    <x v="1"/>
    <d v="1899-12-30T16:30:00"/>
    <x v="9"/>
    <x v="11"/>
    <s v="RIV - COMISARIA 3"/>
    <x v="1"/>
    <x v="2"/>
    <x v="0"/>
    <x v="0"/>
    <x v="3"/>
    <x v="1"/>
    <x v="0"/>
    <s v="SARANDI Nro. 0 esq. BRASIL"/>
    <x v="0"/>
  </r>
  <r>
    <n v="2340656"/>
    <s v="17/02/2012 17:00"/>
    <x v="4"/>
    <x v="1"/>
    <d v="1899-12-30T17:00:00"/>
    <x v="2"/>
    <x v="1"/>
    <s v="CAN - COMISARIA 4"/>
    <x v="0"/>
    <x v="3"/>
    <x v="43"/>
    <x v="1"/>
    <x v="1"/>
    <x v="1"/>
    <x v="1"/>
    <s v="ELIAS REGULES esq. ECUADOR"/>
    <x v="0"/>
  </r>
  <r>
    <n v="2340656"/>
    <s v="17/02/2012 17:00"/>
    <x v="4"/>
    <x v="1"/>
    <d v="1899-12-30T17:00:00"/>
    <x v="2"/>
    <x v="1"/>
    <s v="CAN - COMISARIA 4"/>
    <x v="0"/>
    <x v="3"/>
    <x v="44"/>
    <x v="0"/>
    <x v="1"/>
    <x v="1"/>
    <x v="1"/>
    <s v="ELIAS REGULES esq. ECUADOR"/>
    <x v="0"/>
  </r>
  <r>
    <n v="2340830"/>
    <s v="18/02/2012 02:55"/>
    <x v="6"/>
    <x v="1"/>
    <d v="1899-12-30T02:55:00"/>
    <x v="8"/>
    <x v="9"/>
    <s v="SJS - COMISARIA 10"/>
    <x v="1"/>
    <x v="0"/>
    <x v="45"/>
    <x v="0"/>
    <x v="1"/>
    <x v="0"/>
    <x v="0"/>
    <s v="SIN NOMBRE padrón M-7303 esq. No encontrada"/>
    <x v="0"/>
  </r>
  <r>
    <n v="2381807"/>
    <d v="2012-02-18T12:55:00"/>
    <x v="6"/>
    <x v="1"/>
    <d v="1899-12-30T12:00:00"/>
    <x v="12"/>
    <x v="8"/>
    <s v="SAL - COMISARIA 1"/>
    <x v="0"/>
    <x v="2"/>
    <x v="46"/>
    <x v="0"/>
    <x v="3"/>
    <x v="1"/>
    <x v="3"/>
    <s v="AV. BARBIERI Y VIERA"/>
    <x v="0"/>
  </r>
  <r>
    <n v="2341854"/>
    <d v="2012-02-19T17:45:00"/>
    <x v="0"/>
    <x v="1"/>
    <d v="1899-12-30T17:45:00"/>
    <x v="2"/>
    <x v="0"/>
    <s v="DS - COMISARIA 6"/>
    <x v="0"/>
    <x v="0"/>
    <x v="47"/>
    <x v="1"/>
    <x v="0"/>
    <x v="0"/>
    <x v="0"/>
    <s v="JOSE L. TERRA Y CONCEPCION ARENAL"/>
    <x v="0"/>
  </r>
  <r>
    <n v="2355839"/>
    <s v="20/02/2012 07:40"/>
    <x v="1"/>
    <x v="1"/>
    <d v="1899-12-30T07:40:00"/>
    <x v="3"/>
    <x v="2"/>
    <s v="RCH - COMISARIA 11"/>
    <x v="1"/>
    <x v="0"/>
    <x v="44"/>
    <x v="0"/>
    <x v="1"/>
    <x v="0"/>
    <x v="1"/>
    <s v="RUTA 10 - BALNEARIO LA PEDRERA padrón C-1451 "/>
    <x v="0"/>
  </r>
  <r>
    <n v="2343139"/>
    <s v="21/02/2012 06:20"/>
    <x v="2"/>
    <x v="1"/>
    <d v="1899-12-30T06:20:00"/>
    <x v="16"/>
    <x v="9"/>
    <s v="SJS - COMISARIA 7"/>
    <x v="1"/>
    <x v="3"/>
    <x v="13"/>
    <x v="0"/>
    <x v="1"/>
    <x v="1"/>
    <x v="2"/>
    <s v="RUTA 1 km. 47"/>
    <x v="0"/>
  </r>
  <r>
    <n v="2345683"/>
    <s v="24/02/2012 03:30"/>
    <x v="4"/>
    <x v="1"/>
    <d v="1899-12-30T03:30:00"/>
    <x v="11"/>
    <x v="1"/>
    <s v="CAN - COMISARIA 3"/>
    <x v="0"/>
    <x v="3"/>
    <x v="28"/>
    <x v="0"/>
    <x v="1"/>
    <x v="1"/>
    <x v="5"/>
    <s v="SENDA D padrón A-12248 esq. SENDA C"/>
    <x v="0"/>
  </r>
  <r>
    <n v="2382114"/>
    <s v="24/02/2012 09:30"/>
    <x v="4"/>
    <x v="1"/>
    <d v="1899-12-30T09:30:00"/>
    <x v="22"/>
    <x v="11"/>
    <s v="RIV - COMISARIA 6"/>
    <x v="0"/>
    <x v="1"/>
    <x v="42"/>
    <x v="1"/>
    <x v="1"/>
    <x v="2"/>
    <x v="4"/>
    <s v="SARANDI Nro. 0 esq. BRASIL"/>
    <x v="0"/>
  </r>
  <r>
    <n v="2345961"/>
    <s v="24/02/2012 15:20"/>
    <x v="4"/>
    <x v="1"/>
    <d v="1899-12-30T15:20:00"/>
    <x v="15"/>
    <x v="0"/>
    <s v="DS - COMISARIA 24"/>
    <x v="0"/>
    <x v="2"/>
    <x v="48"/>
    <x v="0"/>
    <x v="1"/>
    <x v="1"/>
    <x v="5"/>
    <s v="CAMINO BAJO DE LA PETISA Nro. 5485 padrón V-42410 esq. CAMINO BUFFA"/>
    <x v="0"/>
  </r>
  <r>
    <n v="2346240"/>
    <s v="25/02/2012 00:28"/>
    <x v="6"/>
    <x v="1"/>
    <d v="1899-12-30T00:28:00"/>
    <x v="0"/>
    <x v="0"/>
    <s v="DS - COMISARIA 15"/>
    <x v="0"/>
    <x v="3"/>
    <x v="25"/>
    <x v="0"/>
    <x v="0"/>
    <x v="1"/>
    <x v="0"/>
    <s v="EMILIO CASTELAR esq. ROBERTO BERRO"/>
    <x v="0"/>
  </r>
  <r>
    <n v="2513579"/>
    <d v="2012-02-25T10:05:00"/>
    <x v="6"/>
    <x v="1"/>
    <d v="1899-12-30T10:05:00"/>
    <x v="6"/>
    <x v="13"/>
    <s v="COL - COMISARIA 8"/>
    <x v="0"/>
    <x v="2"/>
    <x v="37"/>
    <x v="0"/>
    <x v="0"/>
    <x v="1"/>
    <x v="3"/>
    <s v="JOSE SALVO Y RIVERA - LACAZE"/>
    <x v="0"/>
  </r>
  <r>
    <n v="2382152"/>
    <s v="25/02/2012 16:35"/>
    <x v="6"/>
    <x v="1"/>
    <d v="1899-12-30T16:35:00"/>
    <x v="9"/>
    <x v="11"/>
    <s v="RIVTRANSITO"/>
    <x v="0"/>
    <x v="1"/>
    <x v="37"/>
    <x v="0"/>
    <x v="1"/>
    <x v="1"/>
    <x v="1"/>
    <s v="SARANDI Nro. 0 esq. BRASIL"/>
    <x v="0"/>
  </r>
  <r>
    <n v="2382169"/>
    <d v="2012-02-25T23:30:00"/>
    <x v="6"/>
    <x v="1"/>
    <d v="1899-12-30T23:30:00"/>
    <x v="20"/>
    <x v="8"/>
    <s v="SAL- COMISARIA 1"/>
    <x v="0"/>
    <x v="2"/>
    <x v="19"/>
    <x v="1"/>
    <x v="0"/>
    <x v="1"/>
    <x v="1"/>
    <s v="MANUEL ORIBE Y OFICIAL 1"/>
    <x v="0"/>
  </r>
  <r>
    <n v="2347050"/>
    <s v="26/02/2012 00:30"/>
    <x v="0"/>
    <x v="1"/>
    <d v="1899-12-30T00:30:00"/>
    <x v="0"/>
    <x v="1"/>
    <s v="CAN - COMISARIA 27"/>
    <x v="0"/>
    <x v="3"/>
    <x v="20"/>
    <x v="1"/>
    <x v="0"/>
    <x v="1"/>
    <x v="1"/>
    <s v="AVENIDA INGENIERO LUIS GIANNATTASIO esq. AVENIDA PEREZ BUTLER"/>
    <x v="0"/>
  </r>
  <r>
    <n v="2513659"/>
    <d v="2012-02-27T06:30:00"/>
    <x v="1"/>
    <x v="1"/>
    <d v="1899-12-30T06:30:00"/>
    <x v="16"/>
    <x v="13"/>
    <s v="COL - COMISARIA 15"/>
    <x v="1"/>
    <x v="1"/>
    <x v="42"/>
    <x v="1"/>
    <x v="1"/>
    <x v="2"/>
    <x v="4"/>
    <s v="RUTA 1 KM 169"/>
    <x v="0"/>
  </r>
  <r>
    <n v="2356461"/>
    <s v="29/02/2012 00:45"/>
    <x v="5"/>
    <x v="1"/>
    <d v="1899-12-30T00:45:00"/>
    <x v="0"/>
    <x v="5"/>
    <s v="PAY - OCIT"/>
    <x v="1"/>
    <x v="2"/>
    <x v="15"/>
    <x v="0"/>
    <x v="1"/>
    <x v="1"/>
    <x v="5"/>
    <s v="RUTA 3 km. 378"/>
    <x v="0"/>
  </r>
  <r>
    <n v="2355899"/>
    <s v="29/02/2012 04:05"/>
    <x v="5"/>
    <x v="1"/>
    <d v="1899-12-30T04:05:00"/>
    <x v="17"/>
    <x v="0"/>
    <s v="DS - COMISARIA 19"/>
    <x v="0"/>
    <x v="3"/>
    <x v="19"/>
    <x v="0"/>
    <x v="1"/>
    <x v="1"/>
    <x v="0"/>
    <s v="RIVERA INDARTE esq. DOCTOR MARTIN BERINDUAGUE"/>
    <x v="0"/>
  </r>
  <r>
    <n v="2356667"/>
    <s v="29/02/2012 22:05"/>
    <x v="5"/>
    <x v="1"/>
    <d v="1899-12-30T22:05:00"/>
    <x v="13"/>
    <x v="3"/>
    <s v="MAL - COMISARIA 1"/>
    <x v="0"/>
    <x v="1"/>
    <x v="26"/>
    <x v="1"/>
    <x v="0"/>
    <x v="1"/>
    <x v="0"/>
    <s v="BOULEVARD ARTIGAS esq. SIN NOMBRE"/>
    <x v="0"/>
  </r>
  <r>
    <n v="2513777"/>
    <d v="2012-03-02T19:25:00"/>
    <x v="4"/>
    <x v="2"/>
    <d v="1899-12-30T19:25:00"/>
    <x v="19"/>
    <x v="6"/>
    <s v="DS - COMISARIA 19"/>
    <x v="1"/>
    <x v="1"/>
    <x v="49"/>
    <x v="0"/>
    <x v="0"/>
    <x v="1"/>
    <x v="5"/>
    <s v="RUTA 3 PUENTE EL JUNCAL"/>
    <x v="0"/>
  </r>
  <r>
    <n v="2382408"/>
    <s v="02/03/2012 19:30"/>
    <x v="4"/>
    <x v="2"/>
    <d v="1899-12-30T19:30:00"/>
    <x v="19"/>
    <x v="8"/>
    <s v="SAL - B. TRANSITO"/>
    <x v="0"/>
    <x v="0"/>
    <x v="50"/>
    <x v="0"/>
    <x v="0"/>
    <x v="0"/>
    <x v="3"/>
    <s v="SOCA Y DIEGO LAMAS"/>
    <x v="0"/>
  </r>
  <r>
    <n v="2358562"/>
    <s v="02/03/2012 22:25"/>
    <x v="4"/>
    <x v="2"/>
    <d v="1899-12-30T22:25:00"/>
    <x v="13"/>
    <x v="0"/>
    <s v="DS - COMISARIA 19"/>
    <x v="0"/>
    <x v="2"/>
    <x v="51"/>
    <x v="0"/>
    <x v="1"/>
    <x v="1"/>
    <x v="3"/>
    <s v="AMEGHINO Nro. 5002 esq. SERGIPE"/>
    <x v="0"/>
  </r>
  <r>
    <n v="2382434"/>
    <d v="2012-03-03T00:00:00"/>
    <x v="6"/>
    <x v="2"/>
    <d v="1899-12-30T00:00:00"/>
    <x v="0"/>
    <x v="8"/>
    <s v="SAL - COMISARIA 1"/>
    <x v="0"/>
    <x v="3"/>
    <x v="52"/>
    <x v="0"/>
    <x v="9"/>
    <x v="1"/>
    <x v="3"/>
    <s v="COSTANERA Y CERVANTES"/>
    <x v="0"/>
  </r>
  <r>
    <n v="2359299"/>
    <s v="03/03/2012 08:00"/>
    <x v="6"/>
    <x v="2"/>
    <d v="1899-12-30T08:00:00"/>
    <x v="4"/>
    <x v="3"/>
    <s v="MAL - COMISARIA 1"/>
    <x v="0"/>
    <x v="1"/>
    <x v="19"/>
    <x v="0"/>
    <x v="1"/>
    <x v="1"/>
    <x v="0"/>
    <s v="BOULEVARD ARTIGAS esq. LOUVRE"/>
    <x v="0"/>
  </r>
  <r>
    <n v="2368970"/>
    <s v="04/03/2012 06:30"/>
    <x v="0"/>
    <x v="2"/>
    <d v="1899-12-30T06:30:00"/>
    <x v="16"/>
    <x v="3"/>
    <s v="MAL - COMISARIA 11"/>
    <x v="1"/>
    <x v="3"/>
    <x v="39"/>
    <x v="1"/>
    <x v="1"/>
    <x v="3"/>
    <x v="4"/>
    <s v="RUTA 93 km. 0 padrón B-8576"/>
    <x v="0"/>
  </r>
  <r>
    <n v="2512584"/>
    <d v="2012-03-04T08:15:00"/>
    <x v="0"/>
    <x v="2"/>
    <d v="1899-12-30T08:15:00"/>
    <x v="4"/>
    <x v="13"/>
    <s v="COL - COMISARIA 16"/>
    <x v="1"/>
    <x v="3"/>
    <x v="19"/>
    <x v="0"/>
    <x v="1"/>
    <x v="2"/>
    <x v="4"/>
    <s v="RUTA 1 KM 144"/>
    <x v="0"/>
  </r>
  <r>
    <n v="2382467"/>
    <s v="04/03/2012 22:45"/>
    <x v="0"/>
    <x v="2"/>
    <d v="1899-12-30T22:45:00"/>
    <x v="13"/>
    <x v="4"/>
    <s v="CLA - COMISARIA 3"/>
    <x v="1"/>
    <x v="3"/>
    <x v="33"/>
    <x v="0"/>
    <x v="1"/>
    <x v="1"/>
    <x v="3"/>
    <s v="RUTA 26 KM 383"/>
    <x v="0"/>
  </r>
  <r>
    <n v="2362103"/>
    <s v="07/03/2012 01:05"/>
    <x v="5"/>
    <x v="2"/>
    <d v="1899-12-30T01:05:00"/>
    <x v="10"/>
    <x v="0"/>
    <s v="DS - COMISARIA 17"/>
    <x v="0"/>
    <x v="1"/>
    <x v="9"/>
    <x v="0"/>
    <x v="1"/>
    <x v="2"/>
    <x v="4"/>
    <s v="AVENIDA GENERAL SAN MARTIN Nro. 4852 esq. AVENIDA GUSTAVO VOLPE"/>
    <x v="0"/>
  </r>
  <r>
    <n v="2362487"/>
    <s v="07/03/2012 07:50"/>
    <x v="5"/>
    <x v="2"/>
    <d v="1899-12-30T07:50:00"/>
    <x v="3"/>
    <x v="0"/>
    <s v="DS - COMISARIA   9"/>
    <x v="0"/>
    <x v="3"/>
    <x v="25"/>
    <x v="0"/>
    <x v="0"/>
    <x v="1"/>
    <x v="1"/>
    <s v="BOULEVARD JOSE BATLLE Y ORDOÑEZ esq. NEIRA"/>
    <x v="0"/>
  </r>
  <r>
    <n v="2362374"/>
    <s v="07/03/2012 11:05"/>
    <x v="5"/>
    <x v="2"/>
    <d v="1899-12-30T11:05:00"/>
    <x v="23"/>
    <x v="0"/>
    <s v="DS - COMISARIA 13"/>
    <x v="0"/>
    <x v="0"/>
    <x v="30"/>
    <x v="1"/>
    <x v="10"/>
    <x v="0"/>
    <x v="3"/>
    <s v="AVENIDA DAMASO ANTONIO LARRAÑAGA esq. SEBASTIAN ELCANO"/>
    <x v="0"/>
  </r>
  <r>
    <n v="2362928"/>
    <s v="07/03/2012 13:00"/>
    <x v="5"/>
    <x v="2"/>
    <d v="1899-12-30T13:00:00"/>
    <x v="14"/>
    <x v="9"/>
    <s v="SJS - OCIT"/>
    <x v="1"/>
    <x v="3"/>
    <x v="11"/>
    <x v="0"/>
    <x v="1"/>
    <x v="1"/>
    <x v="0"/>
    <s v="RUTA 1 KM 78 padrón M-14432 esq. No encontrada"/>
    <x v="0"/>
  </r>
  <r>
    <n v="2363013"/>
    <s v="07/03/2012 23:00"/>
    <x v="5"/>
    <x v="2"/>
    <d v="1899-12-30T23:00:00"/>
    <x v="20"/>
    <x v="0"/>
    <s v="DS - COMISARIA 10"/>
    <x v="0"/>
    <x v="3"/>
    <x v="53"/>
    <x v="0"/>
    <x v="1"/>
    <x v="1"/>
    <x v="3"/>
    <s v="AVENIDA DOMINGO SARMIENTO Nro. 2652 esq. FRANCISCO AGUILAR"/>
    <x v="0"/>
  </r>
  <r>
    <n v="2363934"/>
    <s v="09/03/2012 00:30"/>
    <x v="4"/>
    <x v="2"/>
    <d v="1899-12-30T00:30:00"/>
    <x v="0"/>
    <x v="17"/>
    <s v="DUR - INFORMATICA"/>
    <x v="1"/>
    <x v="3"/>
    <x v="20"/>
    <x v="1"/>
    <x v="1"/>
    <x v="4"/>
    <x v="4"/>
    <s v="RUTA 5 km. 186 padrón Q-"/>
    <x v="0"/>
  </r>
  <r>
    <n v="2364204"/>
    <s v="09/03/2012 05:05"/>
    <x v="4"/>
    <x v="2"/>
    <d v="1899-12-30T05:05:00"/>
    <x v="18"/>
    <x v="16"/>
    <s v="TYT - COMISARIA 1"/>
    <x v="0"/>
    <x v="3"/>
    <x v="35"/>
    <x v="0"/>
    <x v="1"/>
    <x v="3"/>
    <x v="4"/>
    <s v="BOULEVARD FRUCTUOSO DEL PUERTO esq. TENIENTES DE ARTIGAS"/>
    <x v="0"/>
  </r>
  <r>
    <n v="2366327"/>
    <s v="10/03/2012 10:00"/>
    <x v="6"/>
    <x v="2"/>
    <d v="1899-12-30T10:00:00"/>
    <x v="6"/>
    <x v="8"/>
    <s v="SAL - OCIT"/>
    <x v="0"/>
    <x v="0"/>
    <x v="54"/>
    <x v="1"/>
    <x v="1"/>
    <x v="0"/>
    <x v="0"/>
    <s v="ARTIGAS esq. VEINTICINCO DE AGOSTO"/>
    <x v="0"/>
  </r>
  <r>
    <n v="2512370"/>
    <d v="2012-03-10T13:40:00"/>
    <x v="6"/>
    <x v="2"/>
    <d v="1899-12-30T13:40:00"/>
    <x v="14"/>
    <x v="4"/>
    <s v="CL-COMISARIA 15"/>
    <x v="0"/>
    <x v="3"/>
    <x v="30"/>
    <x v="0"/>
    <x v="11"/>
    <x v="1"/>
    <x v="3"/>
    <s v="AV. ITALIA Y LAS TROPAS"/>
    <x v="0"/>
  </r>
  <r>
    <n v="2512370"/>
    <d v="2012-03-10T13:40:00"/>
    <x v="6"/>
    <x v="2"/>
    <d v="1899-12-30T13:40:00"/>
    <x v="14"/>
    <x v="4"/>
    <s v="CL-COMISARIA 15"/>
    <x v="0"/>
    <x v="3"/>
    <x v="42"/>
    <x v="1"/>
    <x v="9"/>
    <x v="1"/>
    <x v="3"/>
    <s v="AV. ITALIA Y LAS TROPAS"/>
    <x v="0"/>
  </r>
  <r>
    <n v="2382624"/>
    <d v="2012-03-10T23:00:00"/>
    <x v="6"/>
    <x v="2"/>
    <d v="1899-12-30T23:00:00"/>
    <x v="20"/>
    <x v="11"/>
    <s v="RIV - COMISARIA 10"/>
    <x v="0"/>
    <x v="3"/>
    <x v="36"/>
    <x v="0"/>
    <x v="12"/>
    <x v="1"/>
    <x v="1"/>
    <s v="APARICIO SARAVIA Y FCO. ROMERO"/>
    <x v="0"/>
  </r>
  <r>
    <n v="2366052"/>
    <s v="10/03/2012 23:55"/>
    <x v="6"/>
    <x v="2"/>
    <d v="1899-12-30T23:55:00"/>
    <x v="20"/>
    <x v="1"/>
    <s v="CAN - COMISARIA 27"/>
    <x v="0"/>
    <x v="0"/>
    <x v="55"/>
    <x v="1"/>
    <x v="1"/>
    <x v="0"/>
    <x v="1"/>
    <s v="AVENIDA INGENIERO LUIS GIANNATTASIO padrón A-38343 esq. AVENIDA AMELIA RAMIREZ DE GARCIA LAGOS"/>
    <x v="0"/>
  </r>
  <r>
    <n v="2366465"/>
    <s v="11/03/2012 00:50"/>
    <x v="0"/>
    <x v="2"/>
    <d v="1899-12-30T00:50:00"/>
    <x v="0"/>
    <x v="8"/>
    <s v="SAL - OCIT"/>
    <x v="1"/>
    <x v="3"/>
    <x v="44"/>
    <x v="0"/>
    <x v="1"/>
    <x v="2"/>
    <x v="4"/>
    <s v="RUTA 4 KM 113 Y 114 RUMBO A PUEBLO SEQUEIRA esq. No encontrada"/>
    <x v="0"/>
  </r>
  <r>
    <n v="2367829"/>
    <s v="11/03/2012 06:50"/>
    <x v="0"/>
    <x v="2"/>
    <d v="1899-12-30T06:50:00"/>
    <x v="16"/>
    <x v="13"/>
    <s v="COL - OCIT"/>
    <x v="0"/>
    <x v="3"/>
    <x v="56"/>
    <x v="0"/>
    <x v="1"/>
    <x v="3"/>
    <x v="4"/>
    <s v="AVENIDA COSTANERA esq. GENERAL RIVERA"/>
    <x v="0"/>
  </r>
  <r>
    <n v="2384797"/>
    <s v="12/03/2012 18:50"/>
    <x v="1"/>
    <x v="2"/>
    <d v="1899-12-30T18:50:00"/>
    <x v="5"/>
    <x v="5"/>
    <s v="PAY - OCIT"/>
    <x v="1"/>
    <x v="4"/>
    <x v="6"/>
    <x v="0"/>
    <x v="13"/>
    <x v="2"/>
    <x v="7"/>
    <s v="RUTA 90 km. 15 padrón I-417"/>
    <x v="0"/>
  </r>
  <r>
    <n v="2368360"/>
    <s v="13/03/2012 04:30"/>
    <x v="2"/>
    <x v="2"/>
    <d v="1899-12-30T04:30:00"/>
    <x v="17"/>
    <x v="5"/>
    <s v="PAY - OCIT"/>
    <x v="1"/>
    <x v="3"/>
    <x v="1"/>
    <x v="0"/>
    <x v="1"/>
    <x v="3"/>
    <x v="4"/>
    <s v="RUTA 26 km. 68 padrón I-"/>
    <x v="0"/>
  </r>
  <r>
    <n v="2514899"/>
    <d v="2012-03-13T08:26:00"/>
    <x v="2"/>
    <x v="2"/>
    <d v="1899-12-30T08:26:00"/>
    <x v="4"/>
    <x v="14"/>
    <s v="DS - COMISARIA 5"/>
    <x v="0"/>
    <x v="4"/>
    <x v="28"/>
    <x v="0"/>
    <x v="1"/>
    <x v="2"/>
    <x v="4"/>
    <s v="RUTA 96 KM 30"/>
    <x v="0"/>
  </r>
  <r>
    <n v="2367999"/>
    <s v="13/03/2012 12:25"/>
    <x v="2"/>
    <x v="2"/>
    <d v="1899-12-30T12:25:00"/>
    <x v="12"/>
    <x v="0"/>
    <s v="DS - COMISARIA 22"/>
    <x v="1"/>
    <x v="3"/>
    <x v="49"/>
    <x v="0"/>
    <x v="1"/>
    <x v="1"/>
    <x v="5"/>
    <s v="RUTA CINCO padrón V-153858 esq. CAMINO FAUQUET"/>
    <x v="0"/>
  </r>
  <r>
    <n v="2368975"/>
    <d v="2012-03-14T09:30:00"/>
    <x v="5"/>
    <x v="2"/>
    <d v="1899-12-30T09:30:00"/>
    <x v="22"/>
    <x v="0"/>
    <s v="DS - COMISARIA 13"/>
    <x v="0"/>
    <x v="0"/>
    <x v="50"/>
    <x v="1"/>
    <x v="0"/>
    <x v="0"/>
    <x v="0"/>
    <s v="JAIME ROLDOS Y PONS Y ROBINSON"/>
    <x v="0"/>
  </r>
  <r>
    <n v="2369434"/>
    <s v="14/03/2012 11:05"/>
    <x v="5"/>
    <x v="2"/>
    <d v="1899-12-30T11:05:00"/>
    <x v="23"/>
    <x v="1"/>
    <s v="CAN - OCIT "/>
    <x v="0"/>
    <x v="0"/>
    <x v="57"/>
    <x v="0"/>
    <x v="1"/>
    <x v="0"/>
    <x v="2"/>
    <s v="JOSE BATLLE Y ORDOÑEZ esq. BALTASAR BRUM"/>
    <x v="0"/>
  </r>
  <r>
    <n v="2454473"/>
    <s v="14/03/2012 15:50"/>
    <x v="5"/>
    <x v="2"/>
    <d v="1899-12-30T15:50:00"/>
    <x v="15"/>
    <x v="13"/>
    <s v="COL - COMISARIA 2"/>
    <x v="1"/>
    <x v="5"/>
    <x v="58"/>
    <x v="0"/>
    <x v="1"/>
    <x v="4"/>
    <x v="7"/>
    <s v="RUTA 2 km. 133 padrón L-8710"/>
    <x v="0"/>
  </r>
  <r>
    <n v="2369656"/>
    <s v="15/03/2012 04:20"/>
    <x v="3"/>
    <x v="2"/>
    <d v="1899-12-30T04:20:00"/>
    <x v="17"/>
    <x v="8"/>
    <s v="SAL - OCIT"/>
    <x v="0"/>
    <x v="3"/>
    <x v="59"/>
    <x v="0"/>
    <x v="1"/>
    <x v="5"/>
    <x v="4"/>
    <s v="AVENIDA SARANDI esq. A. LATORRE"/>
    <x v="0"/>
  </r>
  <r>
    <n v="2370086"/>
    <s v="15/03/2012 06:00"/>
    <x v="3"/>
    <x v="2"/>
    <d v="1899-12-30T06:00:00"/>
    <x v="16"/>
    <x v="8"/>
    <s v="SAL - OCIT"/>
    <x v="1"/>
    <x v="1"/>
    <x v="56"/>
    <x v="0"/>
    <x v="1"/>
    <x v="2"/>
    <x v="4"/>
    <s v="RUTA 31 km. 62 padrón H-1167"/>
    <x v="0"/>
  </r>
  <r>
    <n v="2382702"/>
    <s v="15/03/2012 08:05"/>
    <x v="3"/>
    <x v="2"/>
    <d v="1899-12-30T08:05:00"/>
    <x v="4"/>
    <x v="11"/>
    <s v="RIVTRANSITO"/>
    <x v="0"/>
    <x v="3"/>
    <x v="8"/>
    <x v="0"/>
    <x v="1"/>
    <x v="3"/>
    <x v="4"/>
    <s v="SARANDI Nro. 0 esq. BRASIL"/>
    <x v="0"/>
  </r>
  <r>
    <n v="2372281"/>
    <s v="17/03/2012 07:35"/>
    <x v="6"/>
    <x v="2"/>
    <d v="1899-12-30T07:35:00"/>
    <x v="3"/>
    <x v="1"/>
    <s v="CAN - COMISARIA 16"/>
    <x v="1"/>
    <x v="3"/>
    <x v="56"/>
    <x v="0"/>
    <x v="1"/>
    <x v="1"/>
    <x v="2"/>
    <s v="RUTA OCHENTA Y CUATRO esq. No encontrada"/>
    <x v="0"/>
  </r>
  <r>
    <n v="2372274"/>
    <s v="17/03/2012 08:15"/>
    <x v="6"/>
    <x v="2"/>
    <d v="1899-12-30T08:15:00"/>
    <x v="4"/>
    <x v="5"/>
    <s v="PAY - OCIT"/>
    <x v="1"/>
    <x v="1"/>
    <x v="31"/>
    <x v="0"/>
    <x v="1"/>
    <x v="2"/>
    <x v="7"/>
    <s v="RUTA 26 km. 136,5 padrón I-652"/>
    <x v="0"/>
  </r>
  <r>
    <n v="2372280"/>
    <d v="2012-03-17T20:40:00"/>
    <x v="6"/>
    <x v="2"/>
    <d v="1899-12-30T20:40:00"/>
    <x v="21"/>
    <x v="8"/>
    <s v="SAL - COMISARIA 1"/>
    <x v="0"/>
    <x v="0"/>
    <x v="60"/>
    <x v="0"/>
    <x v="14"/>
    <x v="0"/>
    <x v="3"/>
    <s v="ENTRE RIOS Y COLON"/>
    <x v="0"/>
  </r>
  <r>
    <n v="2372347"/>
    <s v="17/03/2012 22:50"/>
    <x v="6"/>
    <x v="2"/>
    <d v="1899-12-30T22:50:00"/>
    <x v="13"/>
    <x v="9"/>
    <s v="SJS - COMISARIA 10"/>
    <x v="0"/>
    <x v="3"/>
    <x v="53"/>
    <x v="0"/>
    <x v="1"/>
    <x v="1"/>
    <x v="0"/>
    <s v="RUTA UNO esq. No encontrada"/>
    <x v="0"/>
  </r>
  <r>
    <n v="2372347"/>
    <s v="17/03/2012 22:50"/>
    <x v="6"/>
    <x v="2"/>
    <d v="1899-12-30T22:50:00"/>
    <x v="13"/>
    <x v="9"/>
    <s v="SJS - COMISARIA 10"/>
    <x v="0"/>
    <x v="3"/>
    <x v="39"/>
    <x v="0"/>
    <x v="1"/>
    <x v="1"/>
    <x v="0"/>
    <s v="RUTA UNO esq. No encontrada"/>
    <x v="0"/>
  </r>
  <r>
    <n v="2372335"/>
    <s v="18/03/2012 00:50"/>
    <x v="0"/>
    <x v="2"/>
    <d v="1899-12-30T00:50:00"/>
    <x v="0"/>
    <x v="0"/>
    <s v="DS - COMISARIA 17"/>
    <x v="0"/>
    <x v="3"/>
    <x v="17"/>
    <x v="0"/>
    <x v="1"/>
    <x v="1"/>
    <x v="8"/>
    <s v="AVENIDA GENERAL SAN MARTIN esq. CAMINO DOMINGO ARENA"/>
    <x v="0"/>
  </r>
  <r>
    <n v="2372335"/>
    <s v="18/03/2012 00:50"/>
    <x v="0"/>
    <x v="2"/>
    <d v="1899-12-30T00:50:00"/>
    <x v="0"/>
    <x v="0"/>
    <s v="DS - COMISARIA 17"/>
    <x v="0"/>
    <x v="2"/>
    <x v="48"/>
    <x v="0"/>
    <x v="1"/>
    <x v="1"/>
    <x v="3"/>
    <s v="AVENIDA GENERAL SAN MARTIN esq. CAMINO DOMINGO ARENA"/>
    <x v="0"/>
  </r>
  <r>
    <n v="2372918"/>
    <s v="18/03/2012 19:30"/>
    <x v="0"/>
    <x v="2"/>
    <d v="1899-12-30T19:30:00"/>
    <x v="19"/>
    <x v="1"/>
    <s v="CAN - COMISARIA 4"/>
    <x v="0"/>
    <x v="3"/>
    <x v="61"/>
    <x v="0"/>
    <x v="0"/>
    <x v="1"/>
    <x v="0"/>
    <s v="LA GRUTAS esq. BANDA ORIENTAL"/>
    <x v="0"/>
  </r>
  <r>
    <n v="2375291"/>
    <s v="21/03/2012 11:00"/>
    <x v="5"/>
    <x v="2"/>
    <d v="1899-12-30T11:00:00"/>
    <x v="23"/>
    <x v="1"/>
    <s v="CAN - COMISARIA 25"/>
    <x v="1"/>
    <x v="0"/>
    <x v="6"/>
    <x v="0"/>
    <x v="0"/>
    <x v="0"/>
    <x v="0"/>
    <s v="E. MARTINEZ MONEGAL esq. BRIGADIER GENERAL LAVALLEJA"/>
    <x v="0"/>
  </r>
  <r>
    <n v="2512392"/>
    <d v="2012-03-21T17:50:00"/>
    <x v="5"/>
    <x v="2"/>
    <d v="1899-12-30T17:50:00"/>
    <x v="2"/>
    <x v="4"/>
    <s v="CL-COMISARIA5"/>
    <x v="1"/>
    <x v="3"/>
    <x v="26"/>
    <x v="0"/>
    <x v="1"/>
    <x v="2"/>
    <x v="4"/>
    <s v="RUTA 8 KM 446"/>
    <x v="0"/>
  </r>
  <r>
    <n v="2383843"/>
    <s v="23/03/2012 13:02"/>
    <x v="4"/>
    <x v="2"/>
    <d v="1899-12-30T13:02:00"/>
    <x v="14"/>
    <x v="0"/>
    <s v="DS - COMISARIA 19"/>
    <x v="0"/>
    <x v="3"/>
    <x v="11"/>
    <x v="0"/>
    <x v="1"/>
    <x v="1"/>
    <x v="1"/>
    <s v="VICENTE YAÑEZ PINZON Nro. 4601 esq. ANTONIO ZUBILLAGA"/>
    <x v="0"/>
  </r>
  <r>
    <n v="2384300"/>
    <s v="23/03/2012 14:45"/>
    <x v="4"/>
    <x v="2"/>
    <d v="1899-12-30T14:45:00"/>
    <x v="7"/>
    <x v="5"/>
    <s v="PAY - OCIT"/>
    <x v="0"/>
    <x v="3"/>
    <x v="58"/>
    <x v="0"/>
    <x v="0"/>
    <x v="1"/>
    <x v="3"/>
    <s v="AVENIDA REPUBLICA ARGENTINA esq. JOAQUIN SUAREZ"/>
    <x v="0"/>
  </r>
  <r>
    <n v="2512630"/>
    <d v="2012-03-24T06:05:00"/>
    <x v="6"/>
    <x v="2"/>
    <d v="1899-12-30T06:05:00"/>
    <x v="16"/>
    <x v="13"/>
    <s v="COL - COMISARIA 16"/>
    <x v="1"/>
    <x v="1"/>
    <x v="8"/>
    <x v="0"/>
    <x v="1"/>
    <x v="1"/>
    <x v="5"/>
    <s v="RUTA 54 KM 5"/>
    <x v="0"/>
  </r>
  <r>
    <n v="2384765"/>
    <s v="24/03/2012 08:50"/>
    <x v="6"/>
    <x v="2"/>
    <d v="1899-12-30T08:50:00"/>
    <x v="4"/>
    <x v="9"/>
    <s v="SJS - COMISARIA 10"/>
    <x v="1"/>
    <x v="2"/>
    <x v="61"/>
    <x v="0"/>
    <x v="1"/>
    <x v="1"/>
    <x v="0"/>
    <s v="TOMAS PENINO padrón M- esq. RUTA UNO"/>
    <x v="0"/>
  </r>
  <r>
    <n v="2385030"/>
    <s v="24/03/2012 09:40"/>
    <x v="6"/>
    <x v="2"/>
    <d v="1899-12-30T09:40:00"/>
    <x v="22"/>
    <x v="0"/>
    <s v="DS - COMISARIA 13"/>
    <x v="0"/>
    <x v="1"/>
    <x v="21"/>
    <x v="0"/>
    <x v="0"/>
    <x v="1"/>
    <x v="5"/>
    <s v="ROBINSON esq. JAIME ROLDOS Y PONS"/>
    <x v="0"/>
  </r>
  <r>
    <n v="2385017"/>
    <s v="24/03/2012 17:25"/>
    <x v="6"/>
    <x v="2"/>
    <d v="1899-12-30T17:25:00"/>
    <x v="2"/>
    <x v="0"/>
    <s v="DS - COMISARIA   6"/>
    <x v="1"/>
    <x v="3"/>
    <x v="5"/>
    <x v="0"/>
    <x v="1"/>
    <x v="1"/>
    <x v="0"/>
    <s v="RAMBLA EDISON esq. GENERAL PACHECO"/>
    <x v="0"/>
  </r>
  <r>
    <n v="2387497"/>
    <s v="25/03/2012 05:20"/>
    <x v="0"/>
    <x v="2"/>
    <d v="1899-12-30T05:20:00"/>
    <x v="18"/>
    <x v="15"/>
    <s v="ART - OCIT"/>
    <x v="0"/>
    <x v="1"/>
    <x v="42"/>
    <x v="0"/>
    <x v="1"/>
    <x v="2"/>
    <x v="4"/>
    <s v="CAMINO 19 DFE ABRIL Y PTE TAMANDUA"/>
    <x v="0"/>
  </r>
  <r>
    <n v="2385848"/>
    <s v="25/03/2012 09:15"/>
    <x v="0"/>
    <x v="2"/>
    <d v="1899-12-30T09:15:00"/>
    <x v="22"/>
    <x v="7"/>
    <s v="FLA - MCO"/>
    <x v="1"/>
    <x v="4"/>
    <x v="56"/>
    <x v="0"/>
    <x v="1"/>
    <x v="1"/>
    <x v="5"/>
    <s v="RUTA 5 km. 100,1 padrón O-"/>
    <x v="0"/>
  </r>
  <r>
    <n v="2387497"/>
    <d v="2012-03-25T20:00:00"/>
    <x v="0"/>
    <x v="2"/>
    <d v="1899-12-30T20:00:00"/>
    <x v="21"/>
    <x v="6"/>
    <s v="FLO-COMISARIA 7"/>
    <x v="1"/>
    <x v="1"/>
    <x v="42"/>
    <x v="0"/>
    <x v="1"/>
    <x v="1"/>
    <x v="1"/>
    <s v="RUTA 3 KM 179"/>
    <x v="0"/>
  </r>
  <r>
    <n v="2388337"/>
    <s v="28/03/2012 02:20"/>
    <x v="5"/>
    <x v="2"/>
    <d v="1899-12-30T02:20:00"/>
    <x v="8"/>
    <x v="0"/>
    <s v="DS - COMISARIA 19"/>
    <x v="0"/>
    <x v="3"/>
    <x v="14"/>
    <x v="0"/>
    <x v="1"/>
    <x v="3"/>
    <x v="4"/>
    <s v="LAURELES Nro. 950 esq. HEREDIA"/>
    <x v="0"/>
  </r>
  <r>
    <n v="2394789"/>
    <s v="28/03/2012 11:35"/>
    <x v="5"/>
    <x v="2"/>
    <d v="1899-12-30T11:35:00"/>
    <x v="23"/>
    <x v="0"/>
    <s v="DS - COMISARIA 24"/>
    <x v="1"/>
    <x v="1"/>
    <x v="35"/>
    <x v="0"/>
    <x v="0"/>
    <x v="2"/>
    <x v="4"/>
    <s v="RUTA DE ACCESO esq. AVENIDA DOCTOR SANTIN CARLOS ROSSI"/>
    <x v="0"/>
  </r>
  <r>
    <n v="2390497"/>
    <s v="29/03/2012 19:40"/>
    <x v="3"/>
    <x v="2"/>
    <d v="1899-12-30T19:40:00"/>
    <x v="19"/>
    <x v="18"/>
    <s v="TBO - COMISARIA 2"/>
    <x v="1"/>
    <x v="2"/>
    <x v="31"/>
    <x v="0"/>
    <x v="1"/>
    <x v="1"/>
    <x v="0"/>
    <s v="RUTA 5 km. 387 padrón R-"/>
    <x v="0"/>
  </r>
  <r>
    <n v="2518898"/>
    <d v="2012-03-29T20:15:00"/>
    <x v="3"/>
    <x v="2"/>
    <d v="1899-12-30T20:15:00"/>
    <x v="21"/>
    <x v="3"/>
    <s v="MAL - COMISARIA 2"/>
    <x v="0"/>
    <x v="0"/>
    <x v="62"/>
    <x v="1"/>
    <x v="7"/>
    <x v="0"/>
    <x v="3"/>
    <s v="ATANASIO LAPIDO Y CABRERA"/>
    <x v="0"/>
  </r>
  <r>
    <n v="2391366"/>
    <d v="2012-03-30T18:56:00"/>
    <x v="4"/>
    <x v="2"/>
    <d v="1899-12-30T18:56:00"/>
    <x v="5"/>
    <x v="1"/>
    <s v="CAN - COMISARIA 26"/>
    <x v="0"/>
    <x v="0"/>
    <x v="63"/>
    <x v="0"/>
    <x v="0"/>
    <x v="0"/>
    <x v="3"/>
    <s v="CNO. CARRASCO Y SERSALES"/>
    <x v="0"/>
  </r>
  <r>
    <n v="2392151"/>
    <s v="30/03/2012 22:30"/>
    <x v="4"/>
    <x v="2"/>
    <d v="1899-12-30T22:30:00"/>
    <x v="13"/>
    <x v="3"/>
    <s v="MAL - COMISARIA 1"/>
    <x v="0"/>
    <x v="4"/>
    <x v="64"/>
    <x v="0"/>
    <x v="1"/>
    <x v="1"/>
    <x v="1"/>
    <s v="VEINTICINCO DE MAYO esq. DIECIOCHO DE JULIO"/>
    <x v="0"/>
  </r>
  <r>
    <n v="2392173"/>
    <s v="31/03/2012 07:30"/>
    <x v="6"/>
    <x v="2"/>
    <d v="1899-12-30T07:30:00"/>
    <x v="3"/>
    <x v="12"/>
    <s v="RNG - COMISARIA 6"/>
    <x v="0"/>
    <x v="3"/>
    <x v="55"/>
    <x v="0"/>
    <x v="1"/>
    <x v="1"/>
    <x v="5"/>
    <s v="AVENIDA DIECIOCHO DE JULIO esq. SALTO"/>
    <x v="0"/>
  </r>
  <r>
    <n v="2392342"/>
    <s v="31/03/2012 16:05"/>
    <x v="6"/>
    <x v="2"/>
    <d v="1899-12-30T16:05:00"/>
    <x v="9"/>
    <x v="17"/>
    <s v="DUR - MCO"/>
    <x v="1"/>
    <x v="3"/>
    <x v="52"/>
    <x v="0"/>
    <x v="5"/>
    <x v="1"/>
    <x v="1"/>
    <s v="RUTA 6 km. 203 padrón O-9508"/>
    <x v="0"/>
  </r>
  <r>
    <n v="2392334"/>
    <s v="31/03/2012 18:10"/>
    <x v="6"/>
    <x v="2"/>
    <d v="1899-12-30T18:10:00"/>
    <x v="5"/>
    <x v="8"/>
    <s v="SAL - OCIT"/>
    <x v="0"/>
    <x v="3"/>
    <x v="20"/>
    <x v="1"/>
    <x v="0"/>
    <x v="1"/>
    <x v="3"/>
    <s v="AV. PATULE Y 18 DE JULIO"/>
    <x v="0"/>
  </r>
  <r>
    <n v="2392199"/>
    <s v="31/03/2012 18:20"/>
    <x v="6"/>
    <x v="2"/>
    <d v="1899-12-30T18:20:00"/>
    <x v="5"/>
    <x v="0"/>
    <s v="DS - COMISARIA 19"/>
    <x v="0"/>
    <x v="3"/>
    <x v="65"/>
    <x v="0"/>
    <x v="1"/>
    <x v="1"/>
    <x v="0"/>
    <s v="DOCTOR CARLOS MARIA DE PENA Nro. 5652 esq. FARAMIÑAN"/>
    <x v="0"/>
  </r>
  <r>
    <n v="2392581"/>
    <s v="01/04/2012 00:30"/>
    <x v="0"/>
    <x v="3"/>
    <d v="1899-12-30T00:30:00"/>
    <x v="0"/>
    <x v="0"/>
    <s v="DS - COMISARIA 12"/>
    <x v="0"/>
    <x v="3"/>
    <x v="14"/>
    <x v="0"/>
    <x v="9"/>
    <x v="1"/>
    <x v="2"/>
    <s v="AVENIDA GENERAL SAN MARTIN esq. FOMENTO"/>
    <x v="0"/>
  </r>
  <r>
    <n v="2392554"/>
    <s v="01/04/2012 02:00"/>
    <x v="0"/>
    <x v="3"/>
    <d v="1899-12-30T02:00:00"/>
    <x v="8"/>
    <x v="1"/>
    <s v="CAN - OCIT "/>
    <x v="0"/>
    <x v="3"/>
    <x v="34"/>
    <x v="0"/>
    <x v="1"/>
    <x v="3"/>
    <x v="4"/>
    <s v="TREINTA Y TRES esq. BALNEARIO R. BARRIOS"/>
    <x v="0"/>
  </r>
  <r>
    <n v="2393001"/>
    <s v="01/04/2012 15:40"/>
    <x v="0"/>
    <x v="3"/>
    <d v="1899-12-30T15:40:00"/>
    <x v="15"/>
    <x v="0"/>
    <s v="DS - COMISARIA 16"/>
    <x v="0"/>
    <x v="0"/>
    <x v="66"/>
    <x v="1"/>
    <x v="0"/>
    <x v="0"/>
    <x v="2"/>
    <s v="CAMINO MALDONADO Nro. 5599 esq. PETEROA"/>
    <x v="0"/>
  </r>
  <r>
    <n v="2393941"/>
    <s v="02/04/2012 05:15"/>
    <x v="1"/>
    <x v="3"/>
    <d v="1899-12-30T05:15:00"/>
    <x v="18"/>
    <x v="8"/>
    <s v="SAL - OCIT"/>
    <x v="0"/>
    <x v="3"/>
    <x v="36"/>
    <x v="0"/>
    <x v="1"/>
    <x v="3"/>
    <x v="4"/>
    <s v="AVENIDA BATLLE esq. OFICIAL DOS (CHINCHURRETA)"/>
    <x v="0"/>
  </r>
  <r>
    <n v="2394186"/>
    <s v="02/04/2012 20:00"/>
    <x v="1"/>
    <x v="3"/>
    <d v="1899-12-30T20:00:00"/>
    <x v="21"/>
    <x v="1"/>
    <s v="CAN - OCIT "/>
    <x v="0"/>
    <x v="3"/>
    <x v="67"/>
    <x v="0"/>
    <x v="1"/>
    <x v="1"/>
    <x v="5"/>
    <s v="TREINTA Y TRES esq. BALNEARIO R. BARRIOS"/>
    <x v="0"/>
  </r>
  <r>
    <n v="2394201"/>
    <s v="02/04/2012 20:40"/>
    <x v="1"/>
    <x v="3"/>
    <d v="1899-12-30T20:40:00"/>
    <x v="21"/>
    <x v="0"/>
    <s v="DS - COMISARIA 24"/>
    <x v="0"/>
    <x v="3"/>
    <x v="20"/>
    <x v="0"/>
    <x v="1"/>
    <x v="3"/>
    <x v="4"/>
    <s v="VERDUN esq. CAMINO DE LAS TROPAS --CERRO NORTE - LA PALOMA--"/>
    <x v="0"/>
  </r>
  <r>
    <n v="2394542"/>
    <s v="03/04/2012 07:45"/>
    <x v="2"/>
    <x v="3"/>
    <d v="1899-12-30T07:45:00"/>
    <x v="3"/>
    <x v="0"/>
    <s v="DS - COMISARIA   6"/>
    <x v="0"/>
    <x v="3"/>
    <x v="19"/>
    <x v="0"/>
    <x v="0"/>
    <x v="3"/>
    <x v="4"/>
    <s v="AVENIDA DE LAS LEYES esq. COLOMBIA"/>
    <x v="0"/>
  </r>
  <r>
    <n v="2395271"/>
    <s v="03/04/2012 22:40"/>
    <x v="2"/>
    <x v="3"/>
    <d v="1899-12-30T22:40:00"/>
    <x v="13"/>
    <x v="2"/>
    <s v="RCH - COMISARIA 1"/>
    <x v="0"/>
    <x v="3"/>
    <x v="10"/>
    <x v="0"/>
    <x v="1"/>
    <x v="3"/>
    <x v="4"/>
    <s v="REPUBLICA ESPAÑOLA padrón C- esq. AVENIDA BRASIL"/>
    <x v="0"/>
  </r>
  <r>
    <n v="2396065"/>
    <s v="04/04/2012 17:15"/>
    <x v="5"/>
    <x v="3"/>
    <d v="1899-12-30T17:15:00"/>
    <x v="2"/>
    <x v="0"/>
    <s v="DS - COMISARIA 23"/>
    <x v="1"/>
    <x v="3"/>
    <x v="19"/>
    <x v="0"/>
    <x v="1"/>
    <x v="1"/>
    <x v="5"/>
    <s v="CAMINO TOMKINSON padrón V-42288 esq. EMPALME"/>
    <x v="0"/>
  </r>
  <r>
    <n v="2396195"/>
    <s v="04/04/2012 19:40"/>
    <x v="5"/>
    <x v="3"/>
    <d v="1899-12-30T19:40:00"/>
    <x v="19"/>
    <x v="10"/>
    <s v="LAV - OCIT"/>
    <x v="1"/>
    <x v="3"/>
    <x v="64"/>
    <x v="0"/>
    <x v="15"/>
    <x v="1"/>
    <x v="0"/>
    <s v="RUTA 8 km. 256"/>
    <x v="0"/>
  </r>
  <r>
    <n v="2397066"/>
    <s v="05/04/2012 05:15"/>
    <x v="3"/>
    <x v="3"/>
    <d v="1899-12-30T05:15:00"/>
    <x v="18"/>
    <x v="4"/>
    <s v="CLA - M.C.O."/>
    <x v="0"/>
    <x v="3"/>
    <x v="42"/>
    <x v="0"/>
    <x v="1"/>
    <x v="3"/>
    <x v="4"/>
    <s v="MIREYA esq. AVENIDA ITALIA (RUTA SIETE)"/>
    <x v="0"/>
  </r>
  <r>
    <n v="2396754"/>
    <s v="05/04/2012 15:26"/>
    <x v="3"/>
    <x v="3"/>
    <d v="1899-12-30T15:26:00"/>
    <x v="15"/>
    <x v="0"/>
    <s v="DS - COMISARIA 22"/>
    <x v="0"/>
    <x v="0"/>
    <x v="16"/>
    <x v="0"/>
    <x v="1"/>
    <x v="0"/>
    <x v="5"/>
    <s v="CAMINO MELILLA Nro. 10270 padrón V-120581 esq. CAMINO SERE"/>
    <x v="0"/>
  </r>
  <r>
    <n v="2400297"/>
    <s v="09/04/2012 17:50"/>
    <x v="1"/>
    <x v="3"/>
    <d v="1899-12-30T17:50:00"/>
    <x v="2"/>
    <x v="3"/>
    <s v="MAL - COMISARIA 1"/>
    <x v="0"/>
    <x v="3"/>
    <x v="14"/>
    <x v="0"/>
    <x v="0"/>
    <x v="1"/>
    <x v="0"/>
    <s v="AVENIDA FRANKLIN D. ROOSEVELT esq. SIN NOMBRE"/>
    <x v="0"/>
  </r>
  <r>
    <n v="2401887"/>
    <s v="09/04/2012 19:50"/>
    <x v="1"/>
    <x v="3"/>
    <d v="1899-12-30T19:50:00"/>
    <x v="19"/>
    <x v="3"/>
    <s v="MAL - COMISARIA 11"/>
    <x v="0"/>
    <x v="3"/>
    <x v="15"/>
    <x v="0"/>
    <x v="1"/>
    <x v="1"/>
    <x v="5"/>
    <s v="SARMIENTO esq. No encontrada"/>
    <x v="0"/>
  </r>
  <r>
    <n v="2402406"/>
    <s v="11/04/2012 22:00"/>
    <x v="5"/>
    <x v="3"/>
    <d v="1899-12-30T22:00:00"/>
    <x v="13"/>
    <x v="1"/>
    <s v="CAN - COMISARIA 26"/>
    <x v="1"/>
    <x v="3"/>
    <x v="28"/>
    <x v="0"/>
    <x v="1"/>
    <x v="1"/>
    <x v="1"/>
    <s v="RUTA CIENTOUNO padrón A-54118 esq. No encontrada"/>
    <x v="0"/>
  </r>
  <r>
    <n v="2402665"/>
    <s v="12/04/2012 07:51"/>
    <x v="3"/>
    <x v="3"/>
    <d v="1899-12-30T07:51:00"/>
    <x v="3"/>
    <x v="0"/>
    <s v="DS - COMISARIA 13"/>
    <x v="0"/>
    <x v="3"/>
    <x v="56"/>
    <x v="0"/>
    <x v="1"/>
    <x v="1"/>
    <x v="5"/>
    <s v="BOULEVARD JOSE BATLLE Y ORDOÑEZ esq. AVENIDA GENERAL FLORES"/>
    <x v="0"/>
  </r>
  <r>
    <n v="2404091"/>
    <s v="12/04/2012 09:27"/>
    <x v="3"/>
    <x v="3"/>
    <d v="1899-12-30T09:27:00"/>
    <x v="22"/>
    <x v="0"/>
    <s v="DS - COMISARIA 24"/>
    <x v="0"/>
    <x v="0"/>
    <x v="23"/>
    <x v="0"/>
    <x v="0"/>
    <x v="0"/>
    <x v="2"/>
    <s v="SUIZA Nro. 1999 padrón V-23509 esq. JOSE GURVICH"/>
    <x v="0"/>
  </r>
  <r>
    <n v="2404010"/>
    <s v="13/04/2012 09:10"/>
    <x v="4"/>
    <x v="3"/>
    <d v="1899-12-30T09:10:00"/>
    <x v="22"/>
    <x v="0"/>
    <s v="DS - COMISARIA 10"/>
    <x v="0"/>
    <x v="0"/>
    <x v="68"/>
    <x v="0"/>
    <x v="3"/>
    <x v="0"/>
    <x v="1"/>
    <s v="AVENIDA DOCTOR LUIS ALBERTO DE HERRERA Nro. 1290 esq. PLACIDO ELLAURI"/>
    <x v="0"/>
  </r>
  <r>
    <n v="2405239"/>
    <s v="14/04/2012 13:45"/>
    <x v="6"/>
    <x v="3"/>
    <d v="1899-12-30T13:45:00"/>
    <x v="14"/>
    <x v="9"/>
    <s v="SJS - OCIT"/>
    <x v="1"/>
    <x v="1"/>
    <x v="42"/>
    <x v="0"/>
    <x v="1"/>
    <x v="1"/>
    <x v="5"/>
    <s v="RUTA 3 km. 80"/>
    <x v="0"/>
  </r>
  <r>
    <n v="2425878"/>
    <s v="15/04/2012 03:00"/>
    <x v="0"/>
    <x v="3"/>
    <d v="1899-12-30T03:00:00"/>
    <x v="11"/>
    <x v="6"/>
    <s v="FLE - COMISARIA 1"/>
    <x v="0"/>
    <x v="0"/>
    <x v="3"/>
    <x v="0"/>
    <x v="0"/>
    <x v="0"/>
    <x v="3"/>
    <s v="PANCHO LOPEZ padrón N-1161 esq. URUGUAY"/>
    <x v="0"/>
  </r>
  <r>
    <n v="2406051"/>
    <s v="15/04/2012 05:05"/>
    <x v="0"/>
    <x v="3"/>
    <d v="1899-12-30T05:05:00"/>
    <x v="18"/>
    <x v="16"/>
    <s v="TYT - COMISARIA 1"/>
    <x v="0"/>
    <x v="3"/>
    <x v="44"/>
    <x v="0"/>
    <x v="0"/>
    <x v="1"/>
    <x v="0"/>
    <s v="GENERAL MANUEL ORIBE esq. PANTALEON ARTIGAS"/>
    <x v="0"/>
  </r>
  <r>
    <n v="2405755"/>
    <s v="15/04/2012 08:00"/>
    <x v="0"/>
    <x v="3"/>
    <d v="1899-12-30T08:00:00"/>
    <x v="4"/>
    <x v="5"/>
    <s v="PAY - COMISARIA 2"/>
    <x v="0"/>
    <x v="3"/>
    <x v="55"/>
    <x v="0"/>
    <x v="1"/>
    <x v="4"/>
    <x v="4"/>
    <s v="WASHINGTON esq. ZELMAR MICHELINI"/>
    <x v="0"/>
  </r>
  <r>
    <n v="2409230"/>
    <s v="18/04/2012 09:50"/>
    <x v="5"/>
    <x v="3"/>
    <d v="1899-12-30T09:50:00"/>
    <x v="22"/>
    <x v="0"/>
    <s v="DS - COMISARIA 21"/>
    <x v="0"/>
    <x v="3"/>
    <x v="12"/>
    <x v="0"/>
    <x v="0"/>
    <x v="3"/>
    <x v="4"/>
    <s v="CAMINO PASO CALPINO padrón V-44583 esq. BERNARDO ETCHEVARNE"/>
    <x v="0"/>
  </r>
  <r>
    <n v="2410741"/>
    <s v="19/04/2012 19:50"/>
    <x v="3"/>
    <x v="3"/>
    <d v="1899-12-30T19:50:00"/>
    <x v="19"/>
    <x v="0"/>
    <s v="DS - COMISARIA 18"/>
    <x v="1"/>
    <x v="1"/>
    <x v="52"/>
    <x v="0"/>
    <x v="0"/>
    <x v="1"/>
    <x v="5"/>
    <s v="RUTA CIENTODOS esq. CAMINO DE LOS SIETE CERROS"/>
    <x v="0"/>
  </r>
  <r>
    <n v="2411814"/>
    <s v="20/04/2012 14:20"/>
    <x v="4"/>
    <x v="3"/>
    <d v="1899-12-30T14:20:00"/>
    <x v="7"/>
    <x v="9"/>
    <s v="SJS - OCIT"/>
    <x v="1"/>
    <x v="2"/>
    <x v="40"/>
    <x v="0"/>
    <x v="1"/>
    <x v="1"/>
    <x v="0"/>
    <s v="RUTA 11 km. 41900 padrón M-3191"/>
    <x v="0"/>
  </r>
  <r>
    <n v="2412010"/>
    <d v="2012-04-20T16:20:00"/>
    <x v="4"/>
    <x v="3"/>
    <d v="1899-12-30T14:20:00"/>
    <x v="7"/>
    <x v="13"/>
    <s v="COL - COMISARIA 4"/>
    <x v="1"/>
    <x v="3"/>
    <x v="69"/>
    <x v="0"/>
    <x v="16"/>
    <x v="1"/>
    <x v="5"/>
    <s v="RUTA 21 KM 246"/>
    <x v="0"/>
  </r>
  <r>
    <n v="2414917"/>
    <s v="20/04/2012 19:10"/>
    <x v="4"/>
    <x v="3"/>
    <d v="1899-12-30T19:10:00"/>
    <x v="19"/>
    <x v="15"/>
    <s v="ART - OCIT"/>
    <x v="1"/>
    <x v="2"/>
    <x v="42"/>
    <x v="0"/>
    <x v="1"/>
    <x v="1"/>
    <x v="1"/>
    <s v="RUTA 30 padrón G-1397 esq. No encontrada"/>
    <x v="0"/>
  </r>
  <r>
    <n v="2412762"/>
    <s v="20/04/2012 22:40"/>
    <x v="4"/>
    <x v="3"/>
    <d v="1899-12-30T22:40:00"/>
    <x v="13"/>
    <x v="11"/>
    <s v="RIV - OCIT"/>
    <x v="0"/>
    <x v="3"/>
    <x v="11"/>
    <x v="0"/>
    <x v="1"/>
    <x v="1"/>
    <x v="3"/>
    <s v="CAMINO PUEBLO LAS FLORES padrón F-5965 esq. No encontrada"/>
    <x v="0"/>
  </r>
  <r>
    <n v="2414033"/>
    <s v="22/04/2012 19:10"/>
    <x v="0"/>
    <x v="3"/>
    <d v="1899-12-30T19:10:00"/>
    <x v="19"/>
    <x v="12"/>
    <s v="RNG - COMISARIA 6"/>
    <x v="1"/>
    <x v="1"/>
    <x v="60"/>
    <x v="0"/>
    <x v="1"/>
    <x v="1"/>
    <x v="5"/>
    <s v="ruta 25 padrón J-3200 esq. No encontrada"/>
    <x v="0"/>
  </r>
  <r>
    <n v="2415713"/>
    <s v="24/04/2012 22:45"/>
    <x v="2"/>
    <x v="3"/>
    <d v="1899-12-30T22:45:00"/>
    <x v="13"/>
    <x v="10"/>
    <s v="LAV - COMISARIA 1"/>
    <x v="0"/>
    <x v="3"/>
    <x v="15"/>
    <x v="0"/>
    <x v="17"/>
    <x v="3"/>
    <x v="4"/>
    <s v="AVENIDA GENERAL JOSE ARTIGAS esq. SIN NOMBRE"/>
    <x v="0"/>
  </r>
  <r>
    <n v="2418629"/>
    <s v="27/04/2012 11:30"/>
    <x v="4"/>
    <x v="3"/>
    <d v="1899-12-30T11:30:00"/>
    <x v="23"/>
    <x v="4"/>
    <s v="CLAOCIT"/>
    <x v="1"/>
    <x v="1"/>
    <x v="14"/>
    <x v="0"/>
    <x v="0"/>
    <x v="1"/>
    <x v="5"/>
    <s v="RUTA 26 KM 379.5 "/>
    <x v="0"/>
  </r>
  <r>
    <n v="2418926"/>
    <s v="27/04/2012 14:20"/>
    <x v="4"/>
    <x v="3"/>
    <d v="1899-12-30T14:20:00"/>
    <x v="7"/>
    <x v="0"/>
    <s v="DS - COMISARIA 23"/>
    <x v="0"/>
    <x v="3"/>
    <x v="59"/>
    <x v="0"/>
    <x v="0"/>
    <x v="1"/>
    <x v="0"/>
    <s v="CAMINO CIBILS Nro. 6252 esq. DOCTOR CESAR CARLOS BIANCO"/>
    <x v="0"/>
  </r>
  <r>
    <n v="2419077"/>
    <s v="27/04/2012 19:50"/>
    <x v="4"/>
    <x v="3"/>
    <d v="1899-12-30T19:50:00"/>
    <x v="19"/>
    <x v="0"/>
    <s v="DS - COMISARIA 22"/>
    <x v="0"/>
    <x v="0"/>
    <x v="59"/>
    <x v="1"/>
    <x v="0"/>
    <x v="0"/>
    <x v="1"/>
    <s v="CAMINO LA REDENCION Nro. 7300 padrón V-43609 esq. CAMINO HAMILTON"/>
    <x v="0"/>
  </r>
  <r>
    <n v="2419196"/>
    <s v="28/04/2012 02:27"/>
    <x v="6"/>
    <x v="3"/>
    <d v="1899-12-30T02:27:00"/>
    <x v="8"/>
    <x v="0"/>
    <s v="DS - COMISARIA 12"/>
    <x v="0"/>
    <x v="3"/>
    <x v="42"/>
    <x v="0"/>
    <x v="1"/>
    <x v="1"/>
    <x v="1"/>
    <s v="AVENIDA DOCTOR LUIS ALBERTO DE HERRERA Nro. 3952 esq. MARIANO SOLER"/>
    <x v="0"/>
  </r>
  <r>
    <n v="2419974"/>
    <s v="28/04/2012 19:00"/>
    <x v="6"/>
    <x v="3"/>
    <d v="1899-12-30T19:00:00"/>
    <x v="19"/>
    <x v="1"/>
    <s v="CAN - COMISARIA 22"/>
    <x v="1"/>
    <x v="1"/>
    <x v="16"/>
    <x v="0"/>
    <x v="1"/>
    <x v="2"/>
    <x v="4"/>
    <s v="RUTA INTERBALNEARIA esq. SIN NOMBRE"/>
    <x v="0"/>
  </r>
  <r>
    <n v="2420956"/>
    <d v="2012-04-30T05:50:00"/>
    <x v="1"/>
    <x v="3"/>
    <d v="1899-12-30T05:50:00"/>
    <x v="18"/>
    <x v="8"/>
    <s v="SAL - OCIT"/>
    <x v="0"/>
    <x v="0"/>
    <x v="70"/>
    <x v="0"/>
    <x v="1"/>
    <x v="0"/>
    <x v="3"/>
    <s v="AMORIN Y BRASIL"/>
    <x v="0"/>
  </r>
  <r>
    <n v="2422598"/>
    <s v="30/04/2012 19:00"/>
    <x v="1"/>
    <x v="3"/>
    <d v="1899-12-30T19:00:00"/>
    <x v="19"/>
    <x v="3"/>
    <s v="MAL - COMISARIA 10"/>
    <x v="0"/>
    <x v="3"/>
    <x v="38"/>
    <x v="0"/>
    <x v="1"/>
    <x v="1"/>
    <x v="3"/>
    <s v="DE LA VIRGEN esq. AVENIDA PARIS"/>
    <x v="0"/>
  </r>
  <r>
    <n v="2423425"/>
    <s v="02/05/2012 18:30"/>
    <x v="5"/>
    <x v="4"/>
    <d v="1899-12-30T18:30:00"/>
    <x v="5"/>
    <x v="0"/>
    <s v="DS - COMISARIA 11"/>
    <x v="0"/>
    <x v="0"/>
    <x v="54"/>
    <x v="0"/>
    <x v="18"/>
    <x v="0"/>
    <x v="1"/>
    <s v="RAMBLA O HIGGINS esq. DOCTOR ENRIQUE ESTRAZULAS"/>
    <x v="0"/>
  </r>
  <r>
    <n v="2424230"/>
    <s v="03/05/2012 11:30"/>
    <x v="3"/>
    <x v="4"/>
    <d v="1899-12-30T11:30:00"/>
    <x v="23"/>
    <x v="1"/>
    <s v="CAN - COMISARIA 20"/>
    <x v="0"/>
    <x v="0"/>
    <x v="37"/>
    <x v="0"/>
    <x v="0"/>
    <x v="0"/>
    <x v="0"/>
    <s v="LUIS ALBERTO DE HERRERA esq. SAN RAMON"/>
    <x v="0"/>
  </r>
  <r>
    <n v="2424432"/>
    <s v="03/05/2012 16:25"/>
    <x v="3"/>
    <x v="4"/>
    <d v="1899-12-30T16:25:00"/>
    <x v="9"/>
    <x v="4"/>
    <s v="CLAOCIT"/>
    <x v="0"/>
    <x v="4"/>
    <x v="45"/>
    <x v="0"/>
    <x v="1"/>
    <x v="2"/>
    <x v="4"/>
    <s v="CAMINO MONGREL padrón E-6122 "/>
    <x v="0"/>
  </r>
  <r>
    <n v="2427099"/>
    <s v="04/05/2012 18:55"/>
    <x v="4"/>
    <x v="4"/>
    <d v="1899-12-30T18:55:00"/>
    <x v="5"/>
    <x v="0"/>
    <s v="DS - COMISARIA   8"/>
    <x v="0"/>
    <x v="0"/>
    <x v="30"/>
    <x v="0"/>
    <x v="4"/>
    <x v="0"/>
    <x v="1"/>
    <s v="ENRIQUE GEORGE esq. BOULEVARD APARICIO SARAVIA"/>
    <x v="0"/>
  </r>
  <r>
    <n v="2429045"/>
    <s v="05/05/2012 06:00"/>
    <x v="6"/>
    <x v="4"/>
    <d v="1899-12-30T06:00:00"/>
    <x v="16"/>
    <x v="13"/>
    <s v="COL - OCIT"/>
    <x v="0"/>
    <x v="0"/>
    <x v="47"/>
    <x v="0"/>
    <x v="0"/>
    <x v="0"/>
    <x v="5"/>
    <s v="ATANASIO SIERRA padrón L-19071 esq. No encontrada"/>
    <x v="0"/>
  </r>
  <r>
    <n v="2426733"/>
    <s v="05/05/2012 17:50"/>
    <x v="6"/>
    <x v="4"/>
    <d v="1899-12-30T17:50:00"/>
    <x v="2"/>
    <x v="13"/>
    <s v="COL - COMISARIA 4"/>
    <x v="0"/>
    <x v="3"/>
    <x v="5"/>
    <x v="0"/>
    <x v="0"/>
    <x v="1"/>
    <x v="0"/>
    <s v="AVENIDA GENERAL FLORES esq. ALBERTO MENDEZ"/>
    <x v="0"/>
  </r>
  <r>
    <n v="2426672"/>
    <s v="06/05/2012 00:00"/>
    <x v="0"/>
    <x v="4"/>
    <d v="1899-12-30T00:00:00"/>
    <x v="0"/>
    <x v="17"/>
    <s v="DUR - COMISARIA 15"/>
    <x v="1"/>
    <x v="3"/>
    <x v="38"/>
    <x v="0"/>
    <x v="1"/>
    <x v="3"/>
    <x v="4"/>
    <s v="SIN NOMBRE padrón Q- esq. No encontrada"/>
    <x v="0"/>
  </r>
  <r>
    <n v="2431127"/>
    <s v="06/05/2012 02:00"/>
    <x v="0"/>
    <x v="4"/>
    <d v="1899-12-30T02:00:00"/>
    <x v="8"/>
    <x v="15"/>
    <s v="ART - OCIT"/>
    <x v="1"/>
    <x v="1"/>
    <x v="5"/>
    <x v="1"/>
    <x v="1"/>
    <x v="2"/>
    <x v="7"/>
    <s v="RUTA 30 km. 184,5"/>
    <x v="0"/>
  </r>
  <r>
    <n v="2426820"/>
    <s v="06/05/2012 06:25"/>
    <x v="0"/>
    <x v="4"/>
    <d v="1899-12-30T06:25:00"/>
    <x v="16"/>
    <x v="7"/>
    <s v="FLA - COMISARIA 4"/>
    <x v="0"/>
    <x v="0"/>
    <x v="59"/>
    <x v="0"/>
    <x v="1"/>
    <x v="0"/>
    <x v="5"/>
    <s v="VILLA HIPICA padrón O- esq. No encontrada"/>
    <x v="0"/>
  </r>
  <r>
    <n v="2428230"/>
    <s v="07/05/2012 13:10"/>
    <x v="1"/>
    <x v="4"/>
    <d v="1899-12-30T13:10:00"/>
    <x v="14"/>
    <x v="18"/>
    <s v="TBO - COMISARIA 1"/>
    <x v="0"/>
    <x v="0"/>
    <x v="42"/>
    <x v="1"/>
    <x v="1"/>
    <x v="0"/>
    <x v="5"/>
    <s v="DIECIOCHO DE JULIO padrón R- esq. ORTIZ Y AYALA"/>
    <x v="0"/>
  </r>
  <r>
    <n v="2428244"/>
    <s v="07/05/2012 20:00"/>
    <x v="1"/>
    <x v="4"/>
    <d v="1899-12-30T20:00:00"/>
    <x v="21"/>
    <x v="2"/>
    <s v="RCH - COMISARIA 1"/>
    <x v="1"/>
    <x v="4"/>
    <x v="71"/>
    <x v="0"/>
    <x v="1"/>
    <x v="2"/>
    <x v="4"/>
    <s v="RUTA 9 km. 247200 padrón C-"/>
    <x v="0"/>
  </r>
  <r>
    <n v="2428817"/>
    <s v="07/05/2012 23:30"/>
    <x v="1"/>
    <x v="4"/>
    <d v="1899-12-30T23:30:00"/>
    <x v="20"/>
    <x v="17"/>
    <s v="DUR-COMUNICACIONES"/>
    <x v="0"/>
    <x v="3"/>
    <x v="19"/>
    <x v="0"/>
    <x v="1"/>
    <x v="2"/>
    <x v="4"/>
    <s v="Celia Galarza de Sanchez s/n padrón Q- esq. No encontrada"/>
    <x v="0"/>
  </r>
  <r>
    <n v="2429845"/>
    <s v="08/05/2012 16:45"/>
    <x v="2"/>
    <x v="4"/>
    <d v="1899-12-30T16:45:00"/>
    <x v="9"/>
    <x v="1"/>
    <s v="CAN - OCIT "/>
    <x v="1"/>
    <x v="3"/>
    <x v="13"/>
    <x v="0"/>
    <x v="1"/>
    <x v="1"/>
    <x v="5"/>
    <s v="RUTA 7 km. 81"/>
    <x v="0"/>
  </r>
  <r>
    <n v="2433853"/>
    <s v="12/05/2012 21:30"/>
    <x v="6"/>
    <x v="4"/>
    <d v="1899-12-30T21:30:00"/>
    <x v="1"/>
    <x v="1"/>
    <s v="CAN - OCIT "/>
    <x v="1"/>
    <x v="1"/>
    <x v="15"/>
    <x v="0"/>
    <x v="1"/>
    <x v="2"/>
    <x v="4"/>
    <s v="RUTA SEIS esq. No encontrada"/>
    <x v="0"/>
  </r>
  <r>
    <n v="2434436"/>
    <s v="13/05/2012 05:30"/>
    <x v="0"/>
    <x v="4"/>
    <d v="1899-12-30T05:30:00"/>
    <x v="18"/>
    <x v="18"/>
    <s v="TBO - COMISARIA 2"/>
    <x v="1"/>
    <x v="1"/>
    <x v="25"/>
    <x v="0"/>
    <x v="1"/>
    <x v="2"/>
    <x v="4"/>
    <s v="SIN NOMBRE padrón R- esq. No encontrada"/>
    <x v="0"/>
  </r>
  <r>
    <n v="2434649"/>
    <s v="13/05/2012 17:33"/>
    <x v="0"/>
    <x v="4"/>
    <d v="1899-12-30T17:33:00"/>
    <x v="2"/>
    <x v="10"/>
    <s v="LAV - COMISARIA 14"/>
    <x v="0"/>
    <x v="3"/>
    <x v="66"/>
    <x v="0"/>
    <x v="0"/>
    <x v="3"/>
    <x v="4"/>
    <s v="CONSEJAL ANDRES NAPPA esq. SIN NOMBRE"/>
    <x v="0"/>
  </r>
  <r>
    <n v="2436083"/>
    <s v="14/05/2012 21:30"/>
    <x v="1"/>
    <x v="4"/>
    <d v="1899-12-30T21:30:00"/>
    <x v="1"/>
    <x v="1"/>
    <s v="CAN - COMISARIA 5"/>
    <x v="0"/>
    <x v="3"/>
    <x v="39"/>
    <x v="0"/>
    <x v="0"/>
    <x v="1"/>
    <x v="1"/>
    <s v="CESAR MAYO GUTIERREZ esq. CAMINO ALDABALDE"/>
    <x v="0"/>
  </r>
  <r>
    <n v="2438296"/>
    <s v="16/05/2012 13:15"/>
    <x v="5"/>
    <x v="4"/>
    <d v="1899-12-30T13:15:00"/>
    <x v="14"/>
    <x v="10"/>
    <s v="LAV - OCIT"/>
    <x v="1"/>
    <x v="5"/>
    <x v="1"/>
    <x v="0"/>
    <x v="1"/>
    <x v="2"/>
    <x v="4"/>
    <s v="RUTA 8 km. 232 padrón P-8937"/>
    <x v="0"/>
  </r>
  <r>
    <n v="2440511"/>
    <s v="18/05/2012 06:45"/>
    <x v="4"/>
    <x v="4"/>
    <d v="1899-12-30T06:45:00"/>
    <x v="16"/>
    <x v="12"/>
    <s v="RNG - COMISARIA 6"/>
    <x v="1"/>
    <x v="2"/>
    <x v="58"/>
    <x v="0"/>
    <x v="1"/>
    <x v="1"/>
    <x v="0"/>
    <s v="Sin Datos"/>
    <x v="0"/>
  </r>
  <r>
    <n v="2442418"/>
    <s v="20/05/2012 05:23"/>
    <x v="0"/>
    <x v="4"/>
    <d v="1899-12-30T05:23:00"/>
    <x v="18"/>
    <x v="10"/>
    <s v="LAV - COMISARIA 14"/>
    <x v="0"/>
    <x v="0"/>
    <x v="56"/>
    <x v="1"/>
    <x v="0"/>
    <x v="0"/>
    <x v="1"/>
    <s v="INTENDENTE JUAN A. MALDONADO esq. J. L. MORALES ARRILLAGA"/>
    <x v="0"/>
  </r>
  <r>
    <n v="2442270"/>
    <s v="20/05/2012 09:40"/>
    <x v="0"/>
    <x v="4"/>
    <d v="1899-12-30T09:40:00"/>
    <x v="22"/>
    <x v="1"/>
    <s v="CAN - COMISARIA 4"/>
    <x v="0"/>
    <x v="3"/>
    <x v="3"/>
    <x v="0"/>
    <x v="1"/>
    <x v="2"/>
    <x v="4"/>
    <s v="AVENIDA GENERAL FRUCTUOSO RIVERA esq. SIN NOMBRE"/>
    <x v="0"/>
  </r>
  <r>
    <n v="2442903"/>
    <s v="20/05/2012 19:20"/>
    <x v="0"/>
    <x v="4"/>
    <d v="1899-12-30T19:20:00"/>
    <x v="19"/>
    <x v="0"/>
    <s v="DS - COMISARIA 23"/>
    <x v="0"/>
    <x v="3"/>
    <x v="8"/>
    <x v="1"/>
    <x v="3"/>
    <x v="1"/>
    <x v="3"/>
    <s v="CAMINO LEONCIO LOPEZ padrón V-191464 esq. CAMINO O HIGGINS"/>
    <x v="0"/>
  </r>
  <r>
    <n v="2444060"/>
    <s v="21/05/2012 20:10"/>
    <x v="1"/>
    <x v="4"/>
    <d v="1899-12-30T20:10:00"/>
    <x v="21"/>
    <x v="1"/>
    <s v="CAN - COMISARIA 23"/>
    <x v="1"/>
    <x v="3"/>
    <x v="37"/>
    <x v="0"/>
    <x v="1"/>
    <x v="1"/>
    <x v="1"/>
    <s v="RUTA INTERBALNEARIA esq. SIN NOMBRE"/>
    <x v="0"/>
  </r>
  <r>
    <n v="2444264"/>
    <s v="22/05/2012 08:15"/>
    <x v="2"/>
    <x v="4"/>
    <d v="1899-12-30T08:15:00"/>
    <x v="4"/>
    <x v="0"/>
    <s v="DS - COMISARIA 21"/>
    <x v="0"/>
    <x v="3"/>
    <x v="56"/>
    <x v="1"/>
    <x v="0"/>
    <x v="1"/>
    <x v="1"/>
    <s v="CAMINO PASO CALPINO padrón V-95407 esq. CAMINO GENERAL OSVALDO RODRIGUEZ"/>
    <x v="0"/>
  </r>
  <r>
    <n v="2444762"/>
    <s v="22/05/2012 08:30"/>
    <x v="2"/>
    <x v="4"/>
    <d v="1899-12-30T08:30:00"/>
    <x v="4"/>
    <x v="0"/>
    <s v="DS - COMISARIA 16"/>
    <x v="0"/>
    <x v="0"/>
    <x v="57"/>
    <x v="1"/>
    <x v="0"/>
    <x v="0"/>
    <x v="5"/>
    <s v="RAFAEL esq. No encontrada"/>
    <x v="0"/>
  </r>
  <r>
    <n v="2444207"/>
    <s v="22/05/2012 08:47"/>
    <x v="2"/>
    <x v="4"/>
    <d v="1899-12-30T08:47:00"/>
    <x v="4"/>
    <x v="0"/>
    <s v="DS - COMISARIA   8"/>
    <x v="0"/>
    <x v="0"/>
    <x v="12"/>
    <x v="0"/>
    <x v="1"/>
    <x v="0"/>
    <x v="3"/>
    <s v="CAMINO CASTRO Nro. 449 esq. BERNARDO SUSVIELA"/>
    <x v="0"/>
  </r>
  <r>
    <n v="2445867"/>
    <s v="22/05/2012 13:15"/>
    <x v="2"/>
    <x v="4"/>
    <d v="1899-12-30T13:15:00"/>
    <x v="14"/>
    <x v="0"/>
    <s v="DS - COMISARIA   6"/>
    <x v="0"/>
    <x v="0"/>
    <x v="58"/>
    <x v="0"/>
    <x v="6"/>
    <x v="0"/>
    <x v="3"/>
    <s v="AVENIDA AGRACIADA esq. GRITO DE ASENCIO"/>
    <x v="0"/>
  </r>
  <r>
    <n v="2446107"/>
    <s v="23/05/2012 19:25"/>
    <x v="5"/>
    <x v="4"/>
    <d v="1899-12-30T19:25:00"/>
    <x v="19"/>
    <x v="0"/>
    <s v="DS - COMISARIA 21"/>
    <x v="0"/>
    <x v="0"/>
    <x v="42"/>
    <x v="0"/>
    <x v="0"/>
    <x v="0"/>
    <x v="3"/>
    <s v="CAMINO CORONEL RAIZ esq. HUDSON"/>
    <x v="0"/>
  </r>
  <r>
    <n v="2447931"/>
    <s v="25/05/2012 06:56"/>
    <x v="4"/>
    <x v="4"/>
    <d v="1899-12-30T06:56:00"/>
    <x v="16"/>
    <x v="7"/>
    <s v="FLA - MCO"/>
    <x v="0"/>
    <x v="3"/>
    <x v="30"/>
    <x v="0"/>
    <x v="1"/>
    <x v="3"/>
    <x v="4"/>
    <s v="CALLE 60 padrón O-4262 esq. No encontrada"/>
    <x v="0"/>
  </r>
  <r>
    <n v="2448637"/>
    <s v="25/05/2012 08:00"/>
    <x v="4"/>
    <x v="4"/>
    <d v="1899-12-30T08:00:00"/>
    <x v="4"/>
    <x v="11"/>
    <s v="RIV - OCIT"/>
    <x v="1"/>
    <x v="5"/>
    <x v="1"/>
    <x v="0"/>
    <x v="1"/>
    <x v="2"/>
    <x v="4"/>
    <s v="RUTA Nº 5 KM. 481 - PARAJE PARADA BARON padrón F-4759 esq. No encontrada"/>
    <x v="0"/>
  </r>
  <r>
    <n v="2448273"/>
    <s v="25/05/2012 14:30"/>
    <x v="4"/>
    <x v="4"/>
    <d v="1899-12-30T14:30:00"/>
    <x v="7"/>
    <x v="0"/>
    <s v="DS - COMISARIA   5"/>
    <x v="0"/>
    <x v="3"/>
    <x v="42"/>
    <x v="0"/>
    <x v="1"/>
    <x v="1"/>
    <x v="5"/>
    <s v="BOULEVARD GENERAL ARTIGAS esq. VEINTIUNO DE SETIEMBRE"/>
    <x v="0"/>
  </r>
  <r>
    <n v="2448767"/>
    <s v="26/05/2012 05:00"/>
    <x v="6"/>
    <x v="4"/>
    <d v="1899-12-30T05:00:00"/>
    <x v="18"/>
    <x v="0"/>
    <s v="DS - COMISARIA   2"/>
    <x v="0"/>
    <x v="3"/>
    <x v="12"/>
    <x v="0"/>
    <x v="0"/>
    <x v="1"/>
    <x v="1"/>
    <s v="AVENIDA DIECIOCHO DE JULIO Nro. 1652 esq. MINAS"/>
    <x v="0"/>
  </r>
  <r>
    <n v="2449341"/>
    <s v="26/05/2012 12:53"/>
    <x v="6"/>
    <x v="4"/>
    <d v="1899-12-30T12:53:00"/>
    <x v="12"/>
    <x v="0"/>
    <s v="DS - COMISARIA 17"/>
    <x v="0"/>
    <x v="2"/>
    <x v="31"/>
    <x v="0"/>
    <x v="7"/>
    <x v="1"/>
    <x v="1"/>
    <s v="AVENIDA JOSE BELLONI esq. PREVISION"/>
    <x v="0"/>
  </r>
  <r>
    <n v="2449418"/>
    <s v="26/05/2012 17:44"/>
    <x v="6"/>
    <x v="4"/>
    <d v="1899-12-30T17:44:00"/>
    <x v="2"/>
    <x v="1"/>
    <s v="CAN - COMISARIA 4"/>
    <x v="1"/>
    <x v="2"/>
    <x v="72"/>
    <x v="0"/>
    <x v="0"/>
    <x v="1"/>
    <x v="1"/>
    <s v="CHOPIN esq. No encontrada"/>
    <x v="0"/>
  </r>
  <r>
    <n v="2450037"/>
    <s v="27/05/2012 06:00"/>
    <x v="0"/>
    <x v="4"/>
    <d v="1899-12-30T06:00:00"/>
    <x v="16"/>
    <x v="5"/>
    <s v="PAY - COMISARIA 1"/>
    <x v="0"/>
    <x v="3"/>
    <x v="48"/>
    <x v="0"/>
    <x v="1"/>
    <x v="4"/>
    <x v="4"/>
    <s v="AVENIDA SORIANO esq. DOCTOR JOSE VEROCAY"/>
    <x v="0"/>
  </r>
  <r>
    <n v="2450087"/>
    <s v="27/05/2012 06:30"/>
    <x v="0"/>
    <x v="4"/>
    <d v="1899-12-30T06:30:00"/>
    <x v="16"/>
    <x v="8"/>
    <s v="SAL - OCIT"/>
    <x v="1"/>
    <x v="3"/>
    <x v="19"/>
    <x v="0"/>
    <x v="1"/>
    <x v="1"/>
    <x v="1"/>
    <s v="RUTA 31 km 6,500"/>
    <x v="0"/>
  </r>
  <r>
    <n v="2451892"/>
    <s v="28/05/2012 22:15"/>
    <x v="1"/>
    <x v="4"/>
    <d v="1899-12-30T22:15:00"/>
    <x v="13"/>
    <x v="18"/>
    <s v="TBO - COMISARIA 1"/>
    <x v="0"/>
    <x v="3"/>
    <x v="66"/>
    <x v="0"/>
    <x v="0"/>
    <x v="1"/>
    <x v="5"/>
    <s v="JUAN ORTIZ padrón R- esq. GENERAL ARTIGAS"/>
    <x v="0"/>
  </r>
  <r>
    <n v="2512675"/>
    <d v="2012-05-29T18:45:00"/>
    <x v="2"/>
    <x v="4"/>
    <d v="1899-12-30T18:45:00"/>
    <x v="5"/>
    <x v="13"/>
    <s v="DS - COMISARIA 16"/>
    <x v="0"/>
    <x v="3"/>
    <x v="25"/>
    <x v="0"/>
    <x v="1"/>
    <x v="1"/>
    <x v="5"/>
    <s v="CAMINO LA BALSA"/>
    <x v="0"/>
  </r>
  <r>
    <n v="2452744"/>
    <s v="29/05/2012 20:00"/>
    <x v="2"/>
    <x v="4"/>
    <d v="1899-12-30T20:00:00"/>
    <x v="21"/>
    <x v="0"/>
    <s v="DS - COMISARIA 18"/>
    <x v="0"/>
    <x v="3"/>
    <x v="34"/>
    <x v="0"/>
    <x v="1"/>
    <x v="1"/>
    <x v="1"/>
    <s v="CAMINO TENIENTE GALEANO esq. SIXTINA"/>
    <x v="0"/>
  </r>
  <r>
    <n v="2454174"/>
    <s v="30/05/2012 17:30"/>
    <x v="5"/>
    <x v="4"/>
    <d v="1899-12-30T17:30:00"/>
    <x v="2"/>
    <x v="9"/>
    <s v="SJS - COMISARIA 10"/>
    <x v="0"/>
    <x v="6"/>
    <x v="69"/>
    <x v="1"/>
    <x v="1"/>
    <x v="1"/>
    <x v="5"/>
    <s v="EDUARDO PASCUAL esq. No encontrada"/>
    <x v="0"/>
  </r>
  <r>
    <n v="2455107"/>
    <s v="31/05/2012 12:30"/>
    <x v="3"/>
    <x v="4"/>
    <d v="1899-12-30T12:30:00"/>
    <x v="12"/>
    <x v="15"/>
    <s v="ART-BRIG. TRANSITO"/>
    <x v="0"/>
    <x v="3"/>
    <x v="73"/>
    <x v="0"/>
    <x v="1"/>
    <x v="1"/>
    <x v="5"/>
    <s v="AVENIDA CARLOS MARIA RAMIREZ esq. SIN NOMBRE"/>
    <x v="0"/>
  </r>
  <r>
    <n v="2456540"/>
    <s v="01/06/2012 16:45"/>
    <x v="4"/>
    <x v="5"/>
    <d v="1899-12-30T16:45:00"/>
    <x v="9"/>
    <x v="10"/>
    <s v="LAV - COMISARIA 14"/>
    <x v="0"/>
    <x v="5"/>
    <x v="74"/>
    <x v="0"/>
    <x v="1"/>
    <x v="1"/>
    <x v="0"/>
    <s v="Sin Datos"/>
    <x v="0"/>
  </r>
  <r>
    <n v="2457558"/>
    <s v="02/06/2012 13:00"/>
    <x v="6"/>
    <x v="5"/>
    <d v="1899-12-30T13:00:00"/>
    <x v="14"/>
    <x v="5"/>
    <s v="PAY - OCIT"/>
    <x v="1"/>
    <x v="4"/>
    <x v="2"/>
    <x v="0"/>
    <x v="0"/>
    <x v="1"/>
    <x v="0"/>
    <s v="RUTA 3 km. 440 padrón I-6381"/>
    <x v="0"/>
  </r>
  <r>
    <n v="2457643"/>
    <s v="02/06/2012 13:45"/>
    <x v="6"/>
    <x v="5"/>
    <d v="1899-12-30T13:45:00"/>
    <x v="14"/>
    <x v="5"/>
    <s v="PAY - OCIT"/>
    <x v="0"/>
    <x v="0"/>
    <x v="35"/>
    <x v="0"/>
    <x v="1"/>
    <x v="0"/>
    <x v="1"/>
    <s v="CAMINO VECINAL Y CAÑADA DE LOS LOROS padrón I-6315 esq. No encontrada"/>
    <x v="0"/>
  </r>
  <r>
    <n v="2457306"/>
    <s v="02/06/2012 15:00"/>
    <x v="6"/>
    <x v="5"/>
    <d v="1899-12-30T15:00:00"/>
    <x v="15"/>
    <x v="1"/>
    <s v="CAN - COMISARIA 5"/>
    <x v="0"/>
    <x v="2"/>
    <x v="61"/>
    <x v="0"/>
    <x v="1"/>
    <x v="1"/>
    <x v="0"/>
    <s v="SIN NOMBRE padrón A- esq. No encontrada"/>
    <x v="0"/>
  </r>
  <r>
    <n v="2458979"/>
    <s v="04/06/2012 06:54"/>
    <x v="1"/>
    <x v="5"/>
    <d v="1899-12-30T06:54:00"/>
    <x v="16"/>
    <x v="5"/>
    <s v="PAY - COMISARIA 1"/>
    <x v="0"/>
    <x v="3"/>
    <x v="65"/>
    <x v="1"/>
    <x v="1"/>
    <x v="1"/>
    <x v="1"/>
    <s v="BOULEVARD ARTIGAS esq. DAMASO A. LARRAÑAGA"/>
    <x v="0"/>
  </r>
  <r>
    <n v="2459528"/>
    <s v="04/06/2012 18:45"/>
    <x v="1"/>
    <x v="5"/>
    <d v="1899-12-30T18:45:00"/>
    <x v="5"/>
    <x v="1"/>
    <s v="CAN - OCIT "/>
    <x v="1"/>
    <x v="3"/>
    <x v="11"/>
    <x v="1"/>
    <x v="1"/>
    <x v="1"/>
    <x v="0"/>
    <s v="RUTA INTERBALNEARIA km. 47"/>
    <x v="0"/>
  </r>
  <r>
    <n v="2461125"/>
    <s v="04/06/2012 19:30"/>
    <x v="1"/>
    <x v="5"/>
    <d v="1899-12-30T19:30:00"/>
    <x v="19"/>
    <x v="1"/>
    <s v="CAN - COMISARIA 25"/>
    <x v="0"/>
    <x v="3"/>
    <x v="11"/>
    <x v="1"/>
    <x v="1"/>
    <x v="1"/>
    <x v="5"/>
    <s v="E. MARTINEZ MONEGAL esq. BRIGADIER GENERAL LAVALLEJA"/>
    <x v="0"/>
  </r>
  <r>
    <n v="2487706"/>
    <d v="2012-06-11T22:05:00"/>
    <x v="1"/>
    <x v="5"/>
    <d v="1899-12-30T22:05:00"/>
    <x v="13"/>
    <x v="12"/>
    <s v="RN - COMISARIA 6"/>
    <x v="1"/>
    <x v="1"/>
    <x v="61"/>
    <x v="0"/>
    <x v="1"/>
    <x v="2"/>
    <x v="4"/>
    <s v="RUTA 3 KM 298"/>
    <x v="0"/>
  </r>
  <r>
    <n v="2467509"/>
    <s v="12/06/2012 10:00"/>
    <x v="2"/>
    <x v="5"/>
    <d v="1899-12-30T10:00:00"/>
    <x v="6"/>
    <x v="2"/>
    <s v="RCH - MCO"/>
    <x v="0"/>
    <x v="3"/>
    <x v="64"/>
    <x v="0"/>
    <x v="0"/>
    <x v="1"/>
    <x v="5"/>
    <s v="AVENIDA PEREGRINA BALBOA padrón C- esq. JUAN JOSE MOROSOLI"/>
    <x v="0"/>
  </r>
  <r>
    <n v="2468672"/>
    <s v="13/06/2012 10:45"/>
    <x v="5"/>
    <x v="5"/>
    <d v="1899-12-30T10:45:00"/>
    <x v="6"/>
    <x v="2"/>
    <s v="RCH - MCO"/>
    <x v="1"/>
    <x v="1"/>
    <x v="4"/>
    <x v="1"/>
    <x v="1"/>
    <x v="2"/>
    <x v="4"/>
    <s v="RUTA 15 km. 92100 padrón C-"/>
    <x v="0"/>
  </r>
  <r>
    <n v="2468608"/>
    <s v="13/06/2012 14:10"/>
    <x v="5"/>
    <x v="5"/>
    <d v="1899-12-30T14:10:00"/>
    <x v="7"/>
    <x v="0"/>
    <s v="DS - COMISARIA 22"/>
    <x v="1"/>
    <x v="3"/>
    <x v="75"/>
    <x v="1"/>
    <x v="0"/>
    <x v="1"/>
    <x v="1"/>
    <s v="CAMINO LUIS EDUARDO PEREZ padrón V-153345 esq. EMPALME"/>
    <x v="0"/>
  </r>
  <r>
    <n v="2470902"/>
    <s v="15/06/2012 19:10"/>
    <x v="4"/>
    <x v="5"/>
    <d v="1899-12-30T19:10:00"/>
    <x v="19"/>
    <x v="4"/>
    <s v="CLAOCIT"/>
    <x v="1"/>
    <x v="3"/>
    <x v="25"/>
    <x v="0"/>
    <x v="1"/>
    <x v="1"/>
    <x v="8"/>
    <s v="RUTA 8 km. 448,5 "/>
    <x v="0"/>
  </r>
  <r>
    <n v="2471886"/>
    <d v="2012-06-16T16:30:00"/>
    <x v="6"/>
    <x v="5"/>
    <d v="1899-12-30T16:30:00"/>
    <x v="9"/>
    <x v="7"/>
    <s v="FLO - COMISARIA 7"/>
    <x v="0"/>
    <x v="3"/>
    <x v="49"/>
    <x v="1"/>
    <x v="0"/>
    <x v="1"/>
    <x v="1"/>
    <s v="HORACIO QUIROGA Y HERRERA Y REISSIG"/>
    <x v="0"/>
  </r>
  <r>
    <n v="2471886"/>
    <d v="2012-06-16T16:30:00"/>
    <x v="6"/>
    <x v="5"/>
    <d v="1899-12-30T16:30:00"/>
    <x v="9"/>
    <x v="7"/>
    <s v="FLO - COMISARIA 7"/>
    <x v="0"/>
    <x v="3"/>
    <x v="58"/>
    <x v="0"/>
    <x v="0"/>
    <x v="1"/>
    <x v="1"/>
    <s v="HORACIO QUIROGA Y HERRERA Y REISSIG"/>
    <x v="0"/>
  </r>
  <r>
    <n v="2472481"/>
    <s v="17/06/2012 01:20"/>
    <x v="0"/>
    <x v="5"/>
    <d v="1899-12-30T01:20:00"/>
    <x v="10"/>
    <x v="9"/>
    <s v="SJS - OCIT"/>
    <x v="1"/>
    <x v="3"/>
    <x v="7"/>
    <x v="0"/>
    <x v="0"/>
    <x v="1"/>
    <x v="1"/>
    <s v="RUTA 11 km. 73700 padrón M-10914"/>
    <x v="0"/>
  </r>
  <r>
    <n v="2476104"/>
    <s v="20/06/2012 16:00"/>
    <x v="5"/>
    <x v="5"/>
    <d v="1899-12-30T16:00:00"/>
    <x v="9"/>
    <x v="18"/>
    <s v="TBO - OCIT"/>
    <x v="1"/>
    <x v="0"/>
    <x v="66"/>
    <x v="0"/>
    <x v="1"/>
    <x v="0"/>
    <x v="0"/>
    <s v="RUTA 5 km. 384 padrón R-3742"/>
    <x v="0"/>
  </r>
  <r>
    <n v="2478032"/>
    <s v="22/06/2012 12:00"/>
    <x v="4"/>
    <x v="5"/>
    <d v="1899-12-30T12:00:00"/>
    <x v="12"/>
    <x v="0"/>
    <s v="DS - COMISARIA 10"/>
    <x v="0"/>
    <x v="3"/>
    <x v="64"/>
    <x v="0"/>
    <x v="0"/>
    <x v="1"/>
    <x v="6"/>
    <s v="RAMBLA REPUBLICA DEL PERU esq. AVENIDA BRASIL"/>
    <x v="0"/>
  </r>
  <r>
    <n v="2478995"/>
    <s v="22/06/2012 23:15"/>
    <x v="4"/>
    <x v="5"/>
    <d v="1899-12-30T23:15:00"/>
    <x v="20"/>
    <x v="1"/>
    <s v="CAN - COMISARIA 27"/>
    <x v="1"/>
    <x v="3"/>
    <x v="7"/>
    <x v="0"/>
    <x v="1"/>
    <x v="1"/>
    <x v="5"/>
    <s v="INDIANAPOLIS --EL PINAR NORTE-- esq. RUTA INTERBALNEARIA"/>
    <x v="0"/>
  </r>
  <r>
    <n v="2484466"/>
    <s v="23/06/2012 06:24"/>
    <x v="6"/>
    <x v="5"/>
    <d v="1899-12-30T06:24:00"/>
    <x v="16"/>
    <x v="14"/>
    <s v="SOR - OCIT"/>
    <x v="0"/>
    <x v="4"/>
    <x v="59"/>
    <x v="0"/>
    <x v="0"/>
    <x v="1"/>
    <x v="1"/>
    <s v="AGRACIADA padrón K-8730 esq. No encontrada"/>
    <x v="0"/>
  </r>
  <r>
    <n v="2484466"/>
    <s v="23/06/2012 06:24"/>
    <x v="6"/>
    <x v="5"/>
    <d v="1899-12-30T06:24:00"/>
    <x v="16"/>
    <x v="14"/>
    <s v="SOR - OCIT"/>
    <x v="0"/>
    <x v="4"/>
    <x v="20"/>
    <x v="0"/>
    <x v="0"/>
    <x v="1"/>
    <x v="1"/>
    <s v="AGRACIADA padrón K-8730 esq. No encontrada"/>
    <x v="0"/>
  </r>
  <r>
    <n v="2484466"/>
    <s v="23/06/2012 06:24"/>
    <x v="6"/>
    <x v="5"/>
    <d v="1899-12-30T06:24:00"/>
    <x v="16"/>
    <x v="14"/>
    <s v="SOR - OCIT"/>
    <x v="0"/>
    <x v="4"/>
    <x v="20"/>
    <x v="0"/>
    <x v="0"/>
    <x v="1"/>
    <x v="1"/>
    <s v="AGRACIADA padrón K-8730 esq. No encontrada"/>
    <x v="0"/>
  </r>
  <r>
    <n v="2484466"/>
    <s v="23/06/2012 06:24"/>
    <x v="6"/>
    <x v="5"/>
    <d v="1899-12-30T06:24:00"/>
    <x v="16"/>
    <x v="14"/>
    <s v="SOR - OCIT"/>
    <x v="0"/>
    <x v="4"/>
    <x v="38"/>
    <x v="0"/>
    <x v="0"/>
    <x v="1"/>
    <x v="1"/>
    <s v="AGRACIADA padrón K-8730 esq. No encontrada"/>
    <x v="0"/>
  </r>
  <r>
    <n v="2484466"/>
    <s v="23/06/2012 06:24"/>
    <x v="6"/>
    <x v="5"/>
    <d v="1899-12-30T06:24:00"/>
    <x v="16"/>
    <x v="14"/>
    <s v="SOR - OCIT"/>
    <x v="0"/>
    <x v="1"/>
    <x v="45"/>
    <x v="0"/>
    <x v="1"/>
    <x v="1"/>
    <x v="0"/>
    <s v="AGRACIADA padrón K-8730 esq. No encontrada"/>
    <x v="0"/>
  </r>
  <r>
    <n v="2479526"/>
    <s v="23/06/2012 06:45"/>
    <x v="6"/>
    <x v="5"/>
    <d v="1899-12-30T06:45:00"/>
    <x v="16"/>
    <x v="3"/>
    <s v="MAL - COMISARIA 1"/>
    <x v="0"/>
    <x v="3"/>
    <x v="11"/>
    <x v="0"/>
    <x v="1"/>
    <x v="1"/>
    <x v="2"/>
    <s v="JOSE DODERA esq. ARTURO CL SANTANA"/>
    <x v="0"/>
  </r>
  <r>
    <n v="2480321"/>
    <s v="24/06/2012 17:20"/>
    <x v="0"/>
    <x v="5"/>
    <d v="1899-12-30T17:20:00"/>
    <x v="2"/>
    <x v="1"/>
    <s v="CAN - OCIT "/>
    <x v="1"/>
    <x v="3"/>
    <x v="45"/>
    <x v="0"/>
    <x v="1"/>
    <x v="1"/>
    <x v="1"/>
    <s v="DOCTOR LUIS A. DE HERRERA padrón A-6153 esq. No encontrada"/>
    <x v="0"/>
  </r>
  <r>
    <n v="2483234"/>
    <s v="25/06/2012 08:15"/>
    <x v="1"/>
    <x v="5"/>
    <d v="1899-12-30T08:15:00"/>
    <x v="4"/>
    <x v="13"/>
    <s v="COL - OCIT"/>
    <x v="0"/>
    <x v="1"/>
    <x v="55"/>
    <x v="0"/>
    <x v="1"/>
    <x v="2"/>
    <x v="7"/>
    <s v="RAMBLA Y ZORRILLA DE SAN MARTIN"/>
    <x v="0"/>
  </r>
  <r>
    <n v="2483234"/>
    <s v="25/06/2012 08:15"/>
    <x v="1"/>
    <x v="5"/>
    <d v="1899-12-30T08:15:00"/>
    <x v="4"/>
    <x v="13"/>
    <s v="COL - OCIT"/>
    <x v="0"/>
    <x v="1"/>
    <x v="8"/>
    <x v="0"/>
    <x v="1"/>
    <x v="2"/>
    <x v="7"/>
    <s v="RAMBLA Y ZORRILLA DE SAN MARTIN"/>
    <x v="0"/>
  </r>
  <r>
    <n v="2482579"/>
    <s v="26/06/2012 09:30"/>
    <x v="2"/>
    <x v="5"/>
    <d v="1899-12-30T09:30:00"/>
    <x v="22"/>
    <x v="1"/>
    <s v="CAN - COMISARIA 7"/>
    <x v="1"/>
    <x v="3"/>
    <x v="43"/>
    <x v="0"/>
    <x v="1"/>
    <x v="1"/>
    <x v="5"/>
    <s v="GENERAL ARTIGAS esq. CARLOS ROXLO"/>
    <x v="0"/>
  </r>
  <r>
    <n v="2489360"/>
    <d v="2012-06-26T11:55:00"/>
    <x v="2"/>
    <x v="5"/>
    <d v="1899-12-30T11:55:00"/>
    <x v="23"/>
    <x v="10"/>
    <s v="LAV - COMISARIA 1"/>
    <x v="0"/>
    <x v="3"/>
    <x v="37"/>
    <x v="0"/>
    <x v="0"/>
    <x v="1"/>
    <x v="0"/>
    <s v="AV. ARTIGAS Y AV. LUIS A. DE HERRERA"/>
    <x v="0"/>
  </r>
  <r>
    <n v="2482769"/>
    <s v="26/06/2012 17:35"/>
    <x v="2"/>
    <x v="5"/>
    <d v="1899-12-30T17:35:00"/>
    <x v="2"/>
    <x v="0"/>
    <s v="DS - COMISARIA   4"/>
    <x v="0"/>
    <x v="1"/>
    <x v="69"/>
    <x v="1"/>
    <x v="0"/>
    <x v="1"/>
    <x v="1"/>
    <s v="CAGANCHA Nro. 2249 esq. CUFRE"/>
    <x v="0"/>
  </r>
  <r>
    <n v="2484121"/>
    <s v="28/06/2012 00:50"/>
    <x v="3"/>
    <x v="5"/>
    <d v="1899-12-30T00:50:00"/>
    <x v="0"/>
    <x v="0"/>
    <s v="DS - COMISARIA 16"/>
    <x v="0"/>
    <x v="3"/>
    <x v="24"/>
    <x v="0"/>
    <x v="1"/>
    <x v="1"/>
    <x v="5"/>
    <s v="GUEMES esq. JUAN JACOBO ROUSSEAU"/>
    <x v="0"/>
  </r>
  <r>
    <n v="2484121"/>
    <s v="28/06/2012 00:50"/>
    <x v="3"/>
    <x v="5"/>
    <d v="1899-12-30T00:50:00"/>
    <x v="0"/>
    <x v="0"/>
    <s v="DS - COMISARIA 16"/>
    <x v="0"/>
    <x v="3"/>
    <x v="44"/>
    <x v="1"/>
    <x v="1"/>
    <x v="1"/>
    <x v="5"/>
    <s v="GUEMES esq. JUAN JACOBO ROUSSEAU"/>
    <x v="0"/>
  </r>
  <r>
    <n v="2485140"/>
    <s v="28/06/2012 17:05"/>
    <x v="3"/>
    <x v="5"/>
    <d v="1899-12-30T17:05:00"/>
    <x v="2"/>
    <x v="9"/>
    <s v="SJS - MCO"/>
    <x v="1"/>
    <x v="4"/>
    <x v="48"/>
    <x v="0"/>
    <x v="0"/>
    <x v="1"/>
    <x v="1"/>
    <s v="RUTA 3 km. 80"/>
    <x v="0"/>
  </r>
  <r>
    <n v="2485156"/>
    <s v="28/06/2012 20:30"/>
    <x v="3"/>
    <x v="5"/>
    <d v="1899-12-30T20:30:00"/>
    <x v="21"/>
    <x v="2"/>
    <s v="RCH - MCO"/>
    <x v="0"/>
    <x v="0"/>
    <x v="66"/>
    <x v="0"/>
    <x v="0"/>
    <x v="0"/>
    <x v="5"/>
    <s v="AVENIDA DOCTOR F. MARTINEZ RODRIGUEZ padrón C- esq. CHANA"/>
    <x v="0"/>
  </r>
  <r>
    <n v="2485381"/>
    <d v="2012-06-29T06:56:00"/>
    <x v="4"/>
    <x v="5"/>
    <d v="1899-12-30T06:56:00"/>
    <x v="16"/>
    <x v="0"/>
    <s v="DS - COMISARIA 13"/>
    <x v="0"/>
    <x v="0"/>
    <x v="76"/>
    <x v="0"/>
    <x v="1"/>
    <x v="0"/>
    <x v="1"/>
    <s v="LARRAÑAGA Y LONDRES"/>
    <x v="0"/>
  </r>
  <r>
    <n v="2485869"/>
    <d v="2012-06-29T09:15:00"/>
    <x v="4"/>
    <x v="5"/>
    <d v="1899-12-30T09:15:00"/>
    <x v="22"/>
    <x v="3"/>
    <s v="DS - COMISARIA 11"/>
    <x v="1"/>
    <x v="1"/>
    <x v="46"/>
    <x v="1"/>
    <x v="0"/>
    <x v="1"/>
    <x v="1"/>
    <s v="CAMINO ARRAYANES KM 5.8"/>
    <x v="0"/>
  </r>
  <r>
    <n v="2485869"/>
    <d v="2012-06-29T09:15:00"/>
    <x v="4"/>
    <x v="5"/>
    <d v="1899-12-30T09:15:00"/>
    <x v="22"/>
    <x v="3"/>
    <s v="DS - COMISARIA 11"/>
    <x v="1"/>
    <x v="1"/>
    <x v="42"/>
    <x v="1"/>
    <x v="1"/>
    <x v="1"/>
    <x v="1"/>
    <s v="CAMINO ARRAYANES KM 5.8"/>
    <x v="0"/>
  </r>
  <r>
    <n v="2485993"/>
    <d v="2012-06-29T18:20:00"/>
    <x v="4"/>
    <x v="5"/>
    <d v="1899-12-30T18:20:00"/>
    <x v="5"/>
    <x v="0"/>
    <s v="DS - COMISARIA 15"/>
    <x v="0"/>
    <x v="3"/>
    <x v="55"/>
    <x v="0"/>
    <x v="0"/>
    <x v="1"/>
    <x v="5"/>
    <s v="CAMINO CARRASCO Y FERREIRO"/>
    <x v="0"/>
  </r>
  <r>
    <n v="2486738"/>
    <d v="2012-06-29T19:07:00"/>
    <x v="4"/>
    <x v="5"/>
    <d v="1899-12-30T19:07:00"/>
    <x v="19"/>
    <x v="0"/>
    <s v="DS - COMISARIA 9"/>
    <x v="0"/>
    <x v="0"/>
    <x v="76"/>
    <x v="0"/>
    <x v="18"/>
    <x v="0"/>
    <x v="0"/>
    <s v="LAS HERAS Y TALCAHUANO"/>
    <x v="0"/>
  </r>
  <r>
    <n v="2486305"/>
    <d v="2012-06-29T21:30:00"/>
    <x v="4"/>
    <x v="5"/>
    <d v="1899-12-30T21:30:00"/>
    <x v="1"/>
    <x v="11"/>
    <s v="DS - COMISARIA 9"/>
    <x v="1"/>
    <x v="3"/>
    <x v="11"/>
    <x v="0"/>
    <x v="1"/>
    <x v="1"/>
    <x v="1"/>
    <s v="RUTA"/>
    <x v="0"/>
  </r>
  <r>
    <n v="2486781"/>
    <d v="2012-06-30T06:35:00"/>
    <x v="6"/>
    <x v="5"/>
    <d v="1899-12-30T06:35:00"/>
    <x v="16"/>
    <x v="17"/>
    <s v="DS - COMISARIA 2"/>
    <x v="1"/>
    <x v="1"/>
    <x v="39"/>
    <x v="0"/>
    <x v="1"/>
    <x v="1"/>
    <x v="5"/>
    <s v="RUTA 5 KM 191"/>
    <x v="0"/>
  </r>
  <r>
    <n v="2488688"/>
    <s v="02/07/2012 00:05"/>
    <x v="1"/>
    <x v="6"/>
    <d v="1899-12-30T00:05:00"/>
    <x v="0"/>
    <x v="3"/>
    <s v="MAL - COMISARIA 1"/>
    <x v="1"/>
    <x v="2"/>
    <x v="44"/>
    <x v="0"/>
    <x v="0"/>
    <x v="1"/>
    <x v="1"/>
    <s v="RUTA 39 PROX A CYLSA"/>
    <x v="0"/>
  </r>
  <r>
    <n v="2489197"/>
    <s v="02/07/2012 06:50"/>
    <x v="1"/>
    <x v="6"/>
    <d v="1899-12-30T06:50:00"/>
    <x v="16"/>
    <x v="15"/>
    <s v="ART - OCIT"/>
    <x v="1"/>
    <x v="4"/>
    <x v="12"/>
    <x v="0"/>
    <x v="1"/>
    <x v="2"/>
    <x v="7"/>
    <s v="RUTA 30 km. 61,7"/>
    <x v="0"/>
  </r>
  <r>
    <n v="2488288"/>
    <s v="02/07/2012 06:55"/>
    <x v="1"/>
    <x v="6"/>
    <d v="1899-12-30T06:55:00"/>
    <x v="16"/>
    <x v="0"/>
    <s v="DS - COMISARIA 15"/>
    <x v="0"/>
    <x v="3"/>
    <x v="24"/>
    <x v="0"/>
    <x v="1"/>
    <x v="1"/>
    <x v="5"/>
    <s v="DOCTOR ALEJANDRO GALLINAL Nro. 2149 esq. IGUA"/>
    <x v="0"/>
  </r>
  <r>
    <n v="2488821"/>
    <s v="02/07/2012 18:20"/>
    <x v="1"/>
    <x v="6"/>
    <d v="1899-12-30T18:20:00"/>
    <x v="5"/>
    <x v="0"/>
    <s v="DS - COMISARIA   8"/>
    <x v="0"/>
    <x v="0"/>
    <x v="66"/>
    <x v="1"/>
    <x v="1"/>
    <x v="0"/>
    <x v="3"/>
    <s v="BOULEVARD JOSE BATLLE Y ORDOÑEZ esq. PASTOR"/>
    <x v="0"/>
  </r>
  <r>
    <n v="2489129"/>
    <s v="02/07/2012 18:55"/>
    <x v="1"/>
    <x v="6"/>
    <d v="1899-12-30T18:55:00"/>
    <x v="5"/>
    <x v="3"/>
    <s v="MAL - COMISARIA 1"/>
    <x v="0"/>
    <x v="0"/>
    <x v="61"/>
    <x v="0"/>
    <x v="1"/>
    <x v="0"/>
    <x v="3"/>
    <s v="GARZON esq. RIO YI"/>
    <x v="0"/>
  </r>
  <r>
    <n v="2493620"/>
    <s v="06/07/2012 20:05"/>
    <x v="4"/>
    <x v="6"/>
    <d v="1899-12-30T20:05:00"/>
    <x v="21"/>
    <x v="1"/>
    <s v="CAN - COMISARIA 27"/>
    <x v="0"/>
    <x v="1"/>
    <x v="66"/>
    <x v="0"/>
    <x v="0"/>
    <x v="1"/>
    <x v="1"/>
    <s v="AVENIDA DOROTEO GARCIA LAGOS padrón A-50239 esq. AVENIDA INGENIERO LUIS GIANNATTASIO"/>
    <x v="0"/>
  </r>
  <r>
    <n v="2494051"/>
    <s v="07/07/2012 18:20"/>
    <x v="6"/>
    <x v="6"/>
    <d v="1899-12-30T18:20:00"/>
    <x v="5"/>
    <x v="0"/>
    <s v="DS - COMISARIA 12"/>
    <x v="0"/>
    <x v="2"/>
    <x v="5"/>
    <x v="0"/>
    <x v="14"/>
    <x v="1"/>
    <x v="0"/>
    <s v="SANTA ANA esq. NORBERTO ORTIZ"/>
    <x v="0"/>
  </r>
  <r>
    <n v="2495562"/>
    <s v="08/07/2012 05:15"/>
    <x v="0"/>
    <x v="6"/>
    <d v="1899-12-30T05:15:00"/>
    <x v="18"/>
    <x v="1"/>
    <s v="CAN - COMISARIA 25"/>
    <x v="1"/>
    <x v="3"/>
    <x v="25"/>
    <x v="0"/>
    <x v="1"/>
    <x v="2"/>
    <x v="7"/>
    <s v="RUTA 101 KM 24"/>
    <x v="0"/>
  </r>
  <r>
    <n v="2494268"/>
    <s v="08/07/2012 07:00"/>
    <x v="0"/>
    <x v="6"/>
    <d v="1899-12-30T07:00:00"/>
    <x v="3"/>
    <x v="15"/>
    <s v="ART - COMISARIA 7"/>
    <x v="1"/>
    <x v="3"/>
    <x v="38"/>
    <x v="0"/>
    <x v="1"/>
    <x v="1"/>
    <x v="5"/>
    <s v="RUTA 3 KM 620"/>
    <x v="0"/>
  </r>
  <r>
    <n v="2494883"/>
    <s v="08/07/2012 20:36"/>
    <x v="0"/>
    <x v="6"/>
    <d v="1899-12-30T20:36:00"/>
    <x v="21"/>
    <x v="0"/>
    <s v="DS - COMISARIA 12"/>
    <x v="0"/>
    <x v="5"/>
    <x v="12"/>
    <x v="0"/>
    <x v="0"/>
    <x v="1"/>
    <x v="0"/>
    <s v="AVENIDA DON PEDRO DE MENDOZA esq. NIAGARA"/>
    <x v="0"/>
  </r>
  <r>
    <n v="2495139"/>
    <s v="09/07/2012 00:15"/>
    <x v="1"/>
    <x v="6"/>
    <d v="1899-12-30T00:15:00"/>
    <x v="0"/>
    <x v="9"/>
    <s v="SJS - OCIT"/>
    <x v="1"/>
    <x v="0"/>
    <x v="46"/>
    <x v="0"/>
    <x v="1"/>
    <x v="0"/>
    <x v="1"/>
    <s v="RUTA 3 km. 140500 padrón M-14466"/>
    <x v="0"/>
  </r>
  <r>
    <n v="2497951"/>
    <s v="11/07/2012 16:20"/>
    <x v="5"/>
    <x v="6"/>
    <d v="1899-12-30T16:20:00"/>
    <x v="9"/>
    <x v="4"/>
    <s v="CLA - COMISARIA 15"/>
    <x v="0"/>
    <x v="3"/>
    <x v="20"/>
    <x v="0"/>
    <x v="1"/>
    <x v="1"/>
    <x v="8"/>
    <s v="CAMARAS Y LUISA PAZ"/>
    <x v="0"/>
  </r>
  <r>
    <n v="2497849"/>
    <s v="11/07/2012 18:45"/>
    <x v="5"/>
    <x v="6"/>
    <d v="1899-12-30T18:45:00"/>
    <x v="5"/>
    <x v="0"/>
    <s v="DS - COMISARIA 21"/>
    <x v="1"/>
    <x v="2"/>
    <x v="69"/>
    <x v="0"/>
    <x v="1"/>
    <x v="1"/>
    <x v="1"/>
    <s v="RUTA 102 Nº 5710, padrón V-173221 esq. CAMINO VARZI"/>
    <x v="0"/>
  </r>
  <r>
    <n v="2498586"/>
    <s v="12/07/2012 11:20"/>
    <x v="3"/>
    <x v="6"/>
    <d v="1899-12-30T11:20:00"/>
    <x v="23"/>
    <x v="0"/>
    <s v="DS - COMISARIA   4"/>
    <x v="0"/>
    <x v="2"/>
    <x v="46"/>
    <x v="0"/>
    <x v="0"/>
    <x v="3"/>
    <x v="7"/>
    <s v="LA PAZ Nro. 2149 esq. DOCTOR MARTIN C MARTINEZ"/>
    <x v="0"/>
  </r>
  <r>
    <n v="2498913"/>
    <s v="12/07/2012 14:35"/>
    <x v="3"/>
    <x v="6"/>
    <d v="1899-12-30T14:35:00"/>
    <x v="7"/>
    <x v="10"/>
    <s v="LAV - OCIT"/>
    <x v="1"/>
    <x v="4"/>
    <x v="55"/>
    <x v="0"/>
    <x v="1"/>
    <x v="1"/>
    <x v="5"/>
    <s v="RUTA 8 km. 109 padrón P-13280"/>
    <x v="0"/>
  </r>
  <r>
    <n v="2514869"/>
    <s v="13/07/2012 15:35"/>
    <x v="4"/>
    <x v="6"/>
    <d v="1899-12-30T15:35:00"/>
    <x v="15"/>
    <x v="14"/>
    <s v="SOR - COMISARIA 5"/>
    <x v="1"/>
    <x v="3"/>
    <x v="31"/>
    <x v="1"/>
    <x v="0"/>
    <x v="2"/>
    <x v="7"/>
    <s v="RUTA 21 km. 311 padrón K-7006"/>
    <x v="0"/>
  </r>
  <r>
    <n v="2499993"/>
    <s v="13/07/2012 19:00"/>
    <x v="4"/>
    <x v="6"/>
    <d v="1899-12-30T19:00:00"/>
    <x v="19"/>
    <x v="0"/>
    <s v="DS - COMISARIA   7"/>
    <x v="0"/>
    <x v="1"/>
    <x v="30"/>
    <x v="0"/>
    <x v="1"/>
    <x v="2"/>
    <x v="7"/>
    <s v="FRANCISCO GOMEZ Nro. 919 esq. AMADO NERVO"/>
    <x v="0"/>
  </r>
  <r>
    <n v="2501069"/>
    <s v="14/07/2012 19:30"/>
    <x v="6"/>
    <x v="6"/>
    <d v="1899-12-30T19:30:00"/>
    <x v="19"/>
    <x v="0"/>
    <s v="DS - COMISARIA 15"/>
    <x v="0"/>
    <x v="0"/>
    <x v="28"/>
    <x v="0"/>
    <x v="1"/>
    <x v="0"/>
    <x v="2"/>
    <s v="AVENIDA OCHO DE OCTUBRE esq. FELIPE SANGUINETTI"/>
    <x v="0"/>
  </r>
  <r>
    <n v="2501594"/>
    <s v="15/07/2012 15:30"/>
    <x v="0"/>
    <x v="6"/>
    <d v="1899-12-30T15:30:00"/>
    <x v="15"/>
    <x v="1"/>
    <s v="CAN - COMISARIA 18"/>
    <x v="0"/>
    <x v="1"/>
    <x v="19"/>
    <x v="0"/>
    <x v="1"/>
    <x v="1"/>
    <x v="1"/>
    <s v="RAMBLA COSTANERA esq. CALLE 70"/>
    <x v="0"/>
  </r>
  <r>
    <n v="2501594"/>
    <s v="15/07/2012 15:30"/>
    <x v="0"/>
    <x v="6"/>
    <d v="1899-12-30T15:30:00"/>
    <x v="15"/>
    <x v="1"/>
    <s v="CAN - COMISARIA 18"/>
    <x v="0"/>
    <x v="1"/>
    <x v="31"/>
    <x v="0"/>
    <x v="1"/>
    <x v="1"/>
    <x v="1"/>
    <s v="RAMBLA COSTANERA esq. CALLE 70"/>
    <x v="0"/>
  </r>
  <r>
    <n v="2501594"/>
    <s v="15/07/2012 15:30"/>
    <x v="0"/>
    <x v="6"/>
    <d v="1899-12-30T15:30:00"/>
    <x v="15"/>
    <x v="1"/>
    <s v="CAN - COMISARIA 18"/>
    <x v="0"/>
    <x v="1"/>
    <x v="35"/>
    <x v="1"/>
    <x v="0"/>
    <x v="1"/>
    <x v="1"/>
    <s v="RAMBLA COSTANERA esq. CALLE 70"/>
    <x v="0"/>
  </r>
  <r>
    <n v="2502550"/>
    <s v="16/07/2012 15:15"/>
    <x v="1"/>
    <x v="6"/>
    <d v="1899-12-30T15:15:00"/>
    <x v="15"/>
    <x v="0"/>
    <s v="DS - COMISARIA 16"/>
    <x v="0"/>
    <x v="0"/>
    <x v="77"/>
    <x v="1"/>
    <x v="1"/>
    <x v="0"/>
    <x v="5"/>
    <s v="CAMINO MALDONADO esq. ARIES"/>
    <x v="0"/>
  </r>
  <r>
    <n v="2504863"/>
    <s v="18/07/2012 21:00"/>
    <x v="5"/>
    <x v="6"/>
    <d v="1899-12-30T21:00:00"/>
    <x v="1"/>
    <x v="1"/>
    <s v="CAN - COMISARIA 22"/>
    <x v="0"/>
    <x v="3"/>
    <x v="20"/>
    <x v="0"/>
    <x v="1"/>
    <x v="1"/>
    <x v="3"/>
    <s v="RUTA 34 VIEJA esq. LOS TILOS"/>
    <x v="0"/>
  </r>
  <r>
    <n v="2505894"/>
    <s v="19/07/2012 12:19"/>
    <x v="3"/>
    <x v="6"/>
    <d v="1899-12-30T12:19:00"/>
    <x v="12"/>
    <x v="3"/>
    <s v="MAL - COMISARIA 1"/>
    <x v="0"/>
    <x v="7"/>
    <x v="42"/>
    <x v="2"/>
    <x v="19"/>
    <x v="6"/>
    <x v="7"/>
    <s v="AVENIDA JOSE BATLLE Y ORDOÑEZ esq. JOSE PEDRO VARELA"/>
    <x v="0"/>
  </r>
  <r>
    <n v="2505942"/>
    <s v="19/07/2012 18:30"/>
    <x v="3"/>
    <x v="6"/>
    <d v="1899-12-30T18:30:00"/>
    <x v="5"/>
    <x v="0"/>
    <s v="DS - COMISARIA 19"/>
    <x v="0"/>
    <x v="0"/>
    <x v="71"/>
    <x v="1"/>
    <x v="0"/>
    <x v="0"/>
    <x v="3"/>
    <s v="AVENIDA DOCTOR CARLOS MARIA RAMIREZ Nro. 802 esq. PEDRO GIRALT"/>
    <x v="0"/>
  </r>
  <r>
    <n v="2508889"/>
    <s v="22/07/2012 21:55"/>
    <x v="0"/>
    <x v="6"/>
    <d v="1899-12-30T21:55:00"/>
    <x v="1"/>
    <x v="18"/>
    <s v="TBO - OCIT"/>
    <x v="1"/>
    <x v="1"/>
    <x v="4"/>
    <x v="1"/>
    <x v="1"/>
    <x v="2"/>
    <x v="7"/>
    <s v="RUTA 5 km. 367500 padrón R-10093"/>
    <x v="0"/>
  </r>
  <r>
    <n v="2509797"/>
    <s v="23/07/2012 19:00"/>
    <x v="1"/>
    <x v="6"/>
    <d v="1899-12-30T19:00:00"/>
    <x v="19"/>
    <x v="2"/>
    <s v="RCH - MCO"/>
    <x v="0"/>
    <x v="0"/>
    <x v="49"/>
    <x v="1"/>
    <x v="0"/>
    <x v="0"/>
    <x v="3"/>
    <s v="MANUEL ORIBE Y JUANA MOYA"/>
    <x v="0"/>
  </r>
  <r>
    <n v="2510447"/>
    <s v="24/07/2012 07:50"/>
    <x v="2"/>
    <x v="6"/>
    <d v="1899-12-30T07:50:00"/>
    <x v="3"/>
    <x v="11"/>
    <s v="RIV - BRIG. TRANSITO"/>
    <x v="0"/>
    <x v="0"/>
    <x v="75"/>
    <x v="1"/>
    <x v="1"/>
    <x v="0"/>
    <x v="0"/>
    <s v="JUAN MANUEL BLANES senda ESTE, esq. SOCORRO TURNES"/>
    <x v="0"/>
  </r>
  <r>
    <n v="2510395"/>
    <s v="24/07/2012 08:10"/>
    <x v="2"/>
    <x v="6"/>
    <d v="1899-12-30T08:10:00"/>
    <x v="4"/>
    <x v="1"/>
    <s v="CAN - OCIT "/>
    <x v="0"/>
    <x v="1"/>
    <x v="8"/>
    <x v="0"/>
    <x v="1"/>
    <x v="2"/>
    <x v="7"/>
    <s v="CANELONES esq. CAYETANO GONZALEZ"/>
    <x v="0"/>
  </r>
  <r>
    <n v="2510395"/>
    <s v="24/07/2012 08:10"/>
    <x v="2"/>
    <x v="6"/>
    <d v="1899-12-30T08:10:00"/>
    <x v="4"/>
    <x v="1"/>
    <s v="CAN - OCIT "/>
    <x v="0"/>
    <x v="1"/>
    <x v="61"/>
    <x v="0"/>
    <x v="1"/>
    <x v="2"/>
    <x v="7"/>
    <s v="CANELONES esq. CAYETANO GONZALEZ"/>
    <x v="0"/>
  </r>
  <r>
    <n v="2511107"/>
    <s v="24/07/2012 22:30"/>
    <x v="2"/>
    <x v="6"/>
    <d v="1899-12-30T22:30:00"/>
    <x v="13"/>
    <x v="18"/>
    <s v="TBO - OCIT"/>
    <x v="1"/>
    <x v="4"/>
    <x v="3"/>
    <x v="0"/>
    <x v="1"/>
    <x v="1"/>
    <x v="1"/>
    <s v="RUTA 5 km. 304,2 padrón R-2385"/>
    <x v="0"/>
  </r>
  <r>
    <n v="2512316"/>
    <s v="26/07/2012 02:05"/>
    <x v="3"/>
    <x v="6"/>
    <d v="1899-12-30T02:05:00"/>
    <x v="8"/>
    <x v="0"/>
    <s v="DS - COMISARIA 23"/>
    <x v="0"/>
    <x v="3"/>
    <x v="32"/>
    <x v="0"/>
    <x v="1"/>
    <x v="3"/>
    <x v="7"/>
    <s v="CAMINO TOMKINSON esq. AVENIDA LUIS BATLLE BERRES"/>
    <x v="0"/>
  </r>
  <r>
    <n v="2513983"/>
    <s v="27/07/2012 14:30"/>
    <x v="4"/>
    <x v="6"/>
    <d v="1899-12-30T14:30:00"/>
    <x v="7"/>
    <x v="18"/>
    <s v="TBO - COMISARIA 2"/>
    <x v="0"/>
    <x v="0"/>
    <x v="78"/>
    <x v="1"/>
    <x v="0"/>
    <x v="0"/>
    <x v="1"/>
    <s v="ITUZAINGO padrón R- esq. SIN NOMBRE"/>
    <x v="0"/>
  </r>
  <r>
    <n v="2517401"/>
    <s v="30/07/2012 08:15"/>
    <x v="1"/>
    <x v="6"/>
    <d v="1899-12-30T08:15:00"/>
    <x v="4"/>
    <x v="2"/>
    <s v="RCH - MCO"/>
    <x v="1"/>
    <x v="4"/>
    <x v="42"/>
    <x v="1"/>
    <x v="1"/>
    <x v="2"/>
    <x v="7"/>
    <s v="RUTA15 KM 133"/>
    <x v="0"/>
  </r>
  <r>
    <n v="2516737"/>
    <s v="30/07/2012 09:55"/>
    <x v="1"/>
    <x v="6"/>
    <d v="1899-12-30T09:55:00"/>
    <x v="22"/>
    <x v="0"/>
    <s v="DS - COMISARIA   5"/>
    <x v="0"/>
    <x v="0"/>
    <x v="50"/>
    <x v="0"/>
    <x v="0"/>
    <x v="0"/>
    <x v="1"/>
    <s v="JOSE ENRIQUE RODO Nro. 2019 esq. ARENAL GRANDE"/>
    <x v="0"/>
  </r>
  <r>
    <n v="2520845"/>
    <s v="30/07/2012 18:20"/>
    <x v="1"/>
    <x v="6"/>
    <d v="1899-12-30T18:20:00"/>
    <x v="5"/>
    <x v="14"/>
    <s v="SOR - COMISARIA 5"/>
    <x v="0"/>
    <x v="3"/>
    <x v="44"/>
    <x v="0"/>
    <x v="0"/>
    <x v="1"/>
    <x v="5"/>
    <s v="ZAPICAN esq. CAMINO AL PASO DE LA ARENA"/>
    <x v="0"/>
  </r>
  <r>
    <n v="2517605"/>
    <s v="30/07/2012 20:05"/>
    <x v="1"/>
    <x v="6"/>
    <d v="1899-12-30T20:05:00"/>
    <x v="21"/>
    <x v="14"/>
    <s v="SOR - OCIT"/>
    <x v="0"/>
    <x v="3"/>
    <x v="20"/>
    <x v="1"/>
    <x v="1"/>
    <x v="1"/>
    <x v="5"/>
    <s v="PEDRO HORS esq. RUTA 2"/>
    <x v="0"/>
  </r>
  <r>
    <n v="2518513"/>
    <s v="31/07/2012 17:05"/>
    <x v="2"/>
    <x v="6"/>
    <d v="1899-12-30T17:05:00"/>
    <x v="2"/>
    <x v="0"/>
    <s v="DS - COMISARIA 23"/>
    <x v="0"/>
    <x v="2"/>
    <x v="29"/>
    <x v="0"/>
    <x v="1"/>
    <x v="3"/>
    <x v="7"/>
    <s v="AVENIDA LUIS BATLLE BERRES Nro. 7600 padrón V-53340 esq. ZANJA REYUNA"/>
    <x v="0"/>
  </r>
  <r>
    <n v="2519713"/>
    <s v="01/08/2012 16:30"/>
    <x v="5"/>
    <x v="7"/>
    <d v="1899-12-30T16:30:00"/>
    <x v="9"/>
    <x v="0"/>
    <s v="DS - COMISARIA 13"/>
    <x v="0"/>
    <x v="0"/>
    <x v="60"/>
    <x v="1"/>
    <x v="1"/>
    <x v="0"/>
    <x v="0"/>
    <s v="AVENIDA GENERAL FLORES esq. ROBINSON"/>
    <x v="0"/>
  </r>
  <r>
    <n v="2521469"/>
    <s v="02/08/2012 18:20"/>
    <x v="3"/>
    <x v="7"/>
    <d v="1899-12-30T18:20:00"/>
    <x v="5"/>
    <x v="0"/>
    <s v="DS - COMISARIA   9"/>
    <x v="0"/>
    <x v="0"/>
    <x v="58"/>
    <x v="0"/>
    <x v="20"/>
    <x v="0"/>
    <x v="1"/>
    <s v="AVENIDA GENERAL GARIBALDI Nro. 2652 esq. JUAN RAMON GOMEZ"/>
    <x v="0"/>
  </r>
  <r>
    <n v="2523754"/>
    <s v="04/08/2012 10:00"/>
    <x v="6"/>
    <x v="7"/>
    <d v="1899-12-30T10:00:00"/>
    <x v="6"/>
    <x v="15"/>
    <s v="ART - OCIT"/>
    <x v="1"/>
    <x v="1"/>
    <x v="4"/>
    <x v="1"/>
    <x v="1"/>
    <x v="2"/>
    <x v="7"/>
    <s v="RUTA 4 KM 137"/>
    <x v="0"/>
  </r>
  <r>
    <n v="2522279"/>
    <s v="04/08/2012 12:30"/>
    <x v="6"/>
    <x v="7"/>
    <d v="1899-12-30T12:30:00"/>
    <x v="12"/>
    <x v="1"/>
    <s v="CAN - OCIT "/>
    <x v="1"/>
    <x v="3"/>
    <x v="69"/>
    <x v="0"/>
    <x v="1"/>
    <x v="1"/>
    <x v="1"/>
    <s v="RUTA ONCE KM 118"/>
    <x v="0"/>
  </r>
  <r>
    <n v="2523630"/>
    <s v="05/08/2012 22:40"/>
    <x v="0"/>
    <x v="7"/>
    <d v="1899-12-30T22:40:00"/>
    <x v="13"/>
    <x v="1"/>
    <s v="CAN - OCIT "/>
    <x v="1"/>
    <x v="0"/>
    <x v="14"/>
    <x v="0"/>
    <x v="1"/>
    <x v="0"/>
    <x v="5"/>
    <s v="RUTA OCHO KM 64,500"/>
    <x v="0"/>
  </r>
  <r>
    <n v="2525698"/>
    <s v="07/08/2012 17:25"/>
    <x v="2"/>
    <x v="7"/>
    <d v="1899-12-30T17:25:00"/>
    <x v="2"/>
    <x v="0"/>
    <s v="DS - COMISARIA 19"/>
    <x v="0"/>
    <x v="3"/>
    <x v="33"/>
    <x v="0"/>
    <x v="1"/>
    <x v="1"/>
    <x v="1"/>
    <s v="TIMOTE Nro. 5652 esq. ANAGUALPO"/>
    <x v="0"/>
  </r>
  <r>
    <n v="2525895"/>
    <s v="07/08/2012 18:00"/>
    <x v="2"/>
    <x v="7"/>
    <d v="1899-12-30T18:00:00"/>
    <x v="5"/>
    <x v="1"/>
    <s v="CAN - COMISARIA 7"/>
    <x v="1"/>
    <x v="3"/>
    <x v="42"/>
    <x v="1"/>
    <x v="0"/>
    <x v="1"/>
    <x v="5"/>
    <s v="RUTA 8 KM 31,500"/>
    <x v="0"/>
  </r>
  <r>
    <n v="2525655"/>
    <s v="07/08/2012 18:40"/>
    <x v="2"/>
    <x v="7"/>
    <d v="1899-12-30T18:40:00"/>
    <x v="5"/>
    <x v="1"/>
    <s v="CAN - COMISARIA 1"/>
    <x v="1"/>
    <x v="3"/>
    <x v="40"/>
    <x v="0"/>
    <x v="1"/>
    <x v="1"/>
    <x v="1"/>
    <s v="RUTA 11 km. 96 padrón A-8521"/>
    <x v="0"/>
  </r>
  <r>
    <n v="2527125"/>
    <s v="08/08/2012 05:50"/>
    <x v="5"/>
    <x v="7"/>
    <d v="1899-12-30T05:50:00"/>
    <x v="18"/>
    <x v="1"/>
    <s v="CAN - COMISARIA 16"/>
    <x v="1"/>
    <x v="1"/>
    <x v="38"/>
    <x v="0"/>
    <x v="1"/>
    <x v="2"/>
    <x v="7"/>
    <s v="RUTA SETENTA Y CUATRO KM 30"/>
    <x v="0"/>
  </r>
  <r>
    <n v="2527370"/>
    <s v="09/08/2012 03:45"/>
    <x v="3"/>
    <x v="7"/>
    <d v="1899-12-30T03:45:00"/>
    <x v="11"/>
    <x v="13"/>
    <s v="COL - COMISARIA 6"/>
    <x v="1"/>
    <x v="4"/>
    <x v="61"/>
    <x v="0"/>
    <x v="1"/>
    <x v="4"/>
    <x v="7"/>
    <s v="RUTA1 Y CON. LOS COLONOS"/>
    <x v="0"/>
  </r>
  <r>
    <n v="2532356"/>
    <s v="13/08/2012 14:50"/>
    <x v="1"/>
    <x v="7"/>
    <d v="1899-12-30T14:50:00"/>
    <x v="7"/>
    <x v="9"/>
    <s v="SJS - COMISARIA 8"/>
    <x v="1"/>
    <x v="2"/>
    <x v="71"/>
    <x v="0"/>
    <x v="0"/>
    <x v="1"/>
    <x v="0"/>
    <s v="RUTA 11 KM 54,800"/>
    <x v="0"/>
  </r>
  <r>
    <n v="2532313"/>
    <s v="13/08/2012 19:10"/>
    <x v="1"/>
    <x v="7"/>
    <d v="1899-12-30T19:10:00"/>
    <x v="19"/>
    <x v="0"/>
    <s v="DS - COMISARIA 17"/>
    <x v="0"/>
    <x v="0"/>
    <x v="72"/>
    <x v="0"/>
    <x v="1"/>
    <x v="0"/>
    <x v="7"/>
    <s v="CAMINO PETTIROSI Nro. 4401 esq. AVENIDA DON PEDRO DE MENDOZA"/>
    <x v="0"/>
  </r>
  <r>
    <n v="2538366"/>
    <s v="18/08/2012 19:55"/>
    <x v="6"/>
    <x v="7"/>
    <d v="1899-12-30T19:55:00"/>
    <x v="19"/>
    <x v="4"/>
    <s v="CLAOCIT"/>
    <x v="1"/>
    <x v="3"/>
    <x v="32"/>
    <x v="0"/>
    <x v="1"/>
    <x v="1"/>
    <x v="0"/>
    <s v="RUTA 8 KM 415"/>
    <x v="0"/>
  </r>
  <r>
    <n v="2538893"/>
    <s v="19/08/2012 02:25"/>
    <x v="0"/>
    <x v="7"/>
    <d v="1899-12-30T02:25:00"/>
    <x v="8"/>
    <x v="5"/>
    <s v="PAY - COMISARIA 1"/>
    <x v="0"/>
    <x v="3"/>
    <x v="26"/>
    <x v="0"/>
    <x v="1"/>
    <x v="1"/>
    <x v="3"/>
    <s v="AVENIDA SALTO esq. MONTEVIDEO"/>
    <x v="0"/>
  </r>
  <r>
    <n v="2539328"/>
    <s v="19/08/2012 05:00"/>
    <x v="0"/>
    <x v="7"/>
    <d v="1899-12-30T05:00:00"/>
    <x v="18"/>
    <x v="17"/>
    <s v="DUR - COMISARIA 4"/>
    <x v="1"/>
    <x v="3"/>
    <x v="36"/>
    <x v="0"/>
    <x v="1"/>
    <x v="3"/>
    <x v="7"/>
    <s v="RUTA 14 km. 232 padrón Q-3800"/>
    <x v="0"/>
  </r>
  <r>
    <n v="2539328"/>
    <s v="19/08/2012 05:00"/>
    <x v="0"/>
    <x v="7"/>
    <d v="1899-12-30T05:00:00"/>
    <x v="18"/>
    <x v="17"/>
    <s v="DUR - COMISARIA 4"/>
    <x v="1"/>
    <x v="3"/>
    <x v="55"/>
    <x v="0"/>
    <x v="1"/>
    <x v="3"/>
    <x v="7"/>
    <s v="RUTA 14 km. 232 padrón Q-3800"/>
    <x v="0"/>
  </r>
  <r>
    <n v="2539971"/>
    <s v="20/08/2012 03:00"/>
    <x v="1"/>
    <x v="7"/>
    <d v="1899-12-30T03:00:00"/>
    <x v="11"/>
    <x v="18"/>
    <s v="TBO - COMISARIA 14"/>
    <x v="1"/>
    <x v="4"/>
    <x v="13"/>
    <x v="0"/>
    <x v="1"/>
    <x v="2"/>
    <x v="7"/>
    <s v="RUTA 26 km. 247,9 padrón R-10302"/>
    <x v="0"/>
  </r>
  <r>
    <n v="2540987"/>
    <s v="21/08/2012 11:20"/>
    <x v="2"/>
    <x v="7"/>
    <d v="1899-12-30T11:20:00"/>
    <x v="23"/>
    <x v="0"/>
    <s v="DS - COMISARIA 16"/>
    <x v="0"/>
    <x v="3"/>
    <x v="21"/>
    <x v="0"/>
    <x v="1"/>
    <x v="1"/>
    <x v="5"/>
    <s v="TEOFILO COLLAZO esq. ILDEFONSO GARCIA"/>
    <x v="0"/>
  </r>
  <r>
    <n v="2541916"/>
    <s v="21/08/2012 13:50"/>
    <x v="2"/>
    <x v="7"/>
    <d v="1899-12-30T13:50:00"/>
    <x v="14"/>
    <x v="11"/>
    <s v="RIV - BRIG. TRANSITO"/>
    <x v="0"/>
    <x v="3"/>
    <x v="20"/>
    <x v="0"/>
    <x v="4"/>
    <x v="1"/>
    <x v="3"/>
    <s v="AV. GUIDO MACHADO Y SERAFIN GARCIA"/>
    <x v="0"/>
  </r>
  <r>
    <n v="2542484"/>
    <s v="22/08/2012 09:30"/>
    <x v="5"/>
    <x v="7"/>
    <d v="1899-12-30T09:30:00"/>
    <x v="22"/>
    <x v="0"/>
    <s v="DS - COMISARIA   4"/>
    <x v="0"/>
    <x v="0"/>
    <x v="42"/>
    <x v="1"/>
    <x v="0"/>
    <x v="0"/>
    <x v="3"/>
    <s v="HOCQUART Nro. 2169 esq. CABILDO"/>
    <x v="0"/>
  </r>
  <r>
    <n v="2542358"/>
    <s v="22/08/2012 10:30"/>
    <x v="5"/>
    <x v="7"/>
    <d v="1899-12-30T10:30:00"/>
    <x v="6"/>
    <x v="5"/>
    <s v="PAY - COMISARIA 3"/>
    <x v="0"/>
    <x v="3"/>
    <x v="69"/>
    <x v="0"/>
    <x v="1"/>
    <x v="1"/>
    <x v="0"/>
    <s v="REPUBLICA ARGENTINA esq. PRESBITERO SOLANO GARCIA"/>
    <x v="0"/>
  </r>
  <r>
    <n v="2542523"/>
    <s v="22/08/2012 17:09"/>
    <x v="5"/>
    <x v="7"/>
    <d v="1899-12-30T17:09:00"/>
    <x v="2"/>
    <x v="0"/>
    <s v="DS - COMISARIA 19"/>
    <x v="0"/>
    <x v="0"/>
    <x v="28"/>
    <x v="0"/>
    <x v="1"/>
    <x v="0"/>
    <x v="2"/>
    <s v="AVENIDA LUIS BATLLE BERRES Nro. 5051 esq. CAÑAS"/>
    <x v="0"/>
  </r>
  <r>
    <n v="2544013"/>
    <s v="23/08/2012 23:55"/>
    <x v="3"/>
    <x v="7"/>
    <d v="1899-12-30T23:55:00"/>
    <x v="20"/>
    <x v="4"/>
    <s v="CLAOCIT"/>
    <x v="1"/>
    <x v="3"/>
    <x v="42"/>
    <x v="0"/>
    <x v="0"/>
    <x v="1"/>
    <x v="3"/>
    <s v="RUTA 8 km. 456 "/>
    <x v="0"/>
  </r>
  <r>
    <n v="2544798"/>
    <s v="24/08/2012 00:00"/>
    <x v="4"/>
    <x v="7"/>
    <d v="1899-12-30T00:00:00"/>
    <x v="0"/>
    <x v="1"/>
    <s v="CAN - OCIT "/>
    <x v="0"/>
    <x v="0"/>
    <x v="55"/>
    <x v="0"/>
    <x v="1"/>
    <x v="0"/>
    <x v="1"/>
    <s v="AVENIDA RACINE esq. AMANECER"/>
    <x v="0"/>
  </r>
  <r>
    <n v="2550545"/>
    <s v="24/08/2012 05:20"/>
    <x v="4"/>
    <x v="7"/>
    <d v="1899-12-30T05:20:00"/>
    <x v="18"/>
    <x v="13"/>
    <s v="COL - COMISARIA 3"/>
    <x v="0"/>
    <x v="3"/>
    <x v="38"/>
    <x v="1"/>
    <x v="0"/>
    <x v="1"/>
    <x v="2"/>
    <s v="CARRETERA RADIAL A CONCHILLAS padrón L-3918 esq. No encontrada"/>
    <x v="0"/>
  </r>
  <r>
    <n v="2550050"/>
    <s v="29/08/2012 09:37"/>
    <x v="5"/>
    <x v="7"/>
    <d v="1899-12-30T09:37:00"/>
    <x v="22"/>
    <x v="0"/>
    <s v="DS - COMISARIA 21"/>
    <x v="0"/>
    <x v="2"/>
    <x v="1"/>
    <x v="0"/>
    <x v="1"/>
    <x v="1"/>
    <x v="1"/>
    <s v="CAMINO CASAVALLE esq. WALTER SCOTT"/>
    <x v="0"/>
  </r>
  <r>
    <n v="2551947"/>
    <s v="30/08/2012 21:50"/>
    <x v="3"/>
    <x v="7"/>
    <d v="1899-12-30T21:50:00"/>
    <x v="1"/>
    <x v="1"/>
    <s v="CAN - COMISARIA 13"/>
    <x v="1"/>
    <x v="3"/>
    <x v="9"/>
    <x v="1"/>
    <x v="1"/>
    <x v="2"/>
    <x v="7"/>
    <s v="RUTA 11 KM 118"/>
    <x v="0"/>
  </r>
  <r>
    <n v="2553098"/>
    <s v="31/08/2012 17:00"/>
    <x v="4"/>
    <x v="7"/>
    <d v="1899-12-30T17:00:00"/>
    <x v="2"/>
    <x v="1"/>
    <s v="CAN - COMISARIA 21"/>
    <x v="0"/>
    <x v="3"/>
    <x v="36"/>
    <x v="0"/>
    <x v="0"/>
    <x v="1"/>
    <x v="3"/>
    <s v="BLANDENGUES esq. SAUCE"/>
    <x v="0"/>
  </r>
  <r>
    <n v="2557078"/>
    <s v="01/09/2012 23:00"/>
    <x v="6"/>
    <x v="8"/>
    <d v="1899-12-30T23:00:00"/>
    <x v="20"/>
    <x v="6"/>
    <s v="FLE - COMISARIA 4"/>
    <x v="1"/>
    <x v="1"/>
    <x v="67"/>
    <x v="0"/>
    <x v="1"/>
    <x v="5"/>
    <x v="7"/>
    <s v="RUTA 57 KM 33"/>
    <x v="0"/>
  </r>
  <r>
    <n v="2559568"/>
    <s v="01/09/2012 23:15"/>
    <x v="6"/>
    <x v="8"/>
    <d v="1899-12-30T23:15:00"/>
    <x v="20"/>
    <x v="13"/>
    <s v="COL - OCIT"/>
    <x v="0"/>
    <x v="3"/>
    <x v="4"/>
    <x v="0"/>
    <x v="1"/>
    <x v="2"/>
    <x v="7"/>
    <s v="CAMINO COSMOPOLITA padrón L-18298 esq. PEDRO BOUNOUS"/>
    <x v="0"/>
  </r>
  <r>
    <n v="2555258"/>
    <s v="03/09/2012 00:30"/>
    <x v="1"/>
    <x v="8"/>
    <d v="1899-12-30T00:30:00"/>
    <x v="0"/>
    <x v="1"/>
    <s v="CAN - COMISARIA 21"/>
    <x v="1"/>
    <x v="3"/>
    <x v="39"/>
    <x v="0"/>
    <x v="1"/>
    <x v="2"/>
    <x v="7"/>
    <s v="RUTA 69 KM 30"/>
    <x v="0"/>
  </r>
  <r>
    <n v="2559232"/>
    <s v="05/09/2012 02:20"/>
    <x v="5"/>
    <x v="8"/>
    <d v="1899-12-30T02:20:00"/>
    <x v="8"/>
    <x v="1"/>
    <s v="CAN - COMISARIA 7"/>
    <x v="1"/>
    <x v="0"/>
    <x v="11"/>
    <x v="0"/>
    <x v="1"/>
    <x v="0"/>
    <x v="5"/>
    <s v="RUTA 8 km. 37 padrón A-52253"/>
    <x v="0"/>
  </r>
  <r>
    <n v="2559473"/>
    <s v="06/09/2012 07:20"/>
    <x v="3"/>
    <x v="8"/>
    <d v="1899-12-30T07:20:00"/>
    <x v="3"/>
    <x v="1"/>
    <s v="CAN - OCIT "/>
    <x v="1"/>
    <x v="3"/>
    <x v="38"/>
    <x v="0"/>
    <x v="1"/>
    <x v="1"/>
    <x v="9"/>
    <s v="RUTA 80 km. 87 padrón A-14286"/>
    <x v="0"/>
  </r>
  <r>
    <n v="2562392"/>
    <d v="2012-09-08T18:00:00"/>
    <x v="6"/>
    <x v="8"/>
    <d v="1899-12-30T18:00:00"/>
    <x v="5"/>
    <x v="5"/>
    <s v="PAY - COMISARIA 4"/>
    <x v="1"/>
    <x v="3"/>
    <x v="6"/>
    <x v="0"/>
    <x v="1"/>
    <x v="1"/>
    <x v="1"/>
    <s v="RUTA 3 KM 366"/>
    <x v="0"/>
  </r>
  <r>
    <n v="2562403"/>
    <s v="08/09/2012 18:20"/>
    <x v="6"/>
    <x v="8"/>
    <d v="1899-12-30T18:20:00"/>
    <x v="5"/>
    <x v="13"/>
    <s v="COL - COMISARIA 3"/>
    <x v="0"/>
    <x v="3"/>
    <x v="19"/>
    <x v="0"/>
    <x v="0"/>
    <x v="1"/>
    <x v="1"/>
    <s v="GRITO DE ASENCIO esq. J. ZORRILLA DE SAN MARTIN"/>
    <x v="0"/>
  </r>
  <r>
    <n v="2562591"/>
    <s v="08/09/2012 21:30"/>
    <x v="6"/>
    <x v="8"/>
    <d v="1899-12-30T21:30:00"/>
    <x v="1"/>
    <x v="1"/>
    <s v="CAN - COMISARIA 18"/>
    <x v="1"/>
    <x v="0"/>
    <x v="38"/>
    <x v="0"/>
    <x v="0"/>
    <x v="0"/>
    <x v="0"/>
    <s v="RUTA CIENTOUNO esq. AVENIDA CALCAGNO"/>
    <x v="0"/>
  </r>
  <r>
    <n v="2563229"/>
    <s v="09/09/2012 13:30"/>
    <x v="0"/>
    <x v="8"/>
    <d v="1899-12-30T13:30:00"/>
    <x v="14"/>
    <x v="1"/>
    <s v="CAN - COMISARIA 6"/>
    <x v="1"/>
    <x v="6"/>
    <x v="73"/>
    <x v="1"/>
    <x v="1"/>
    <x v="2"/>
    <x v="7"/>
    <s v="RUTA 7 km. 38 padrón A-1905"/>
    <x v="0"/>
  </r>
  <r>
    <n v="2563229"/>
    <s v="09/09/2012 13:30"/>
    <x v="0"/>
    <x v="8"/>
    <d v="1899-12-30T13:30:00"/>
    <x v="14"/>
    <x v="1"/>
    <s v="CAN - COMISARIA 6"/>
    <x v="1"/>
    <x v="6"/>
    <x v="60"/>
    <x v="1"/>
    <x v="0"/>
    <x v="2"/>
    <x v="7"/>
    <s v="RUTA 7 km. 38 padrón A-1905"/>
    <x v="0"/>
  </r>
  <r>
    <n v="2565080"/>
    <d v="2012-09-11T12:20:00"/>
    <x v="2"/>
    <x v="8"/>
    <d v="1899-12-30T12:20:00"/>
    <x v="12"/>
    <x v="0"/>
    <s v="DS - COMISARIA 19"/>
    <x v="0"/>
    <x v="3"/>
    <x v="19"/>
    <x v="1"/>
    <x v="0"/>
    <x v="1"/>
    <x v="5"/>
    <s v="CARLOS TELLIER Y GROENLANDIA"/>
    <x v="0"/>
  </r>
  <r>
    <n v="2567286"/>
    <s v="13/09/2012 07:40"/>
    <x v="3"/>
    <x v="8"/>
    <d v="1899-12-30T07:40:00"/>
    <x v="3"/>
    <x v="18"/>
    <s v="TBO - COMISARIA 2"/>
    <x v="0"/>
    <x v="2"/>
    <x v="37"/>
    <x v="0"/>
    <x v="0"/>
    <x v="1"/>
    <x v="9"/>
    <s v="C. CATALOGNE padrón R- esq. T. PEÑA"/>
    <x v="0"/>
  </r>
  <r>
    <n v="2568401"/>
    <s v="13/09/2012 13:45"/>
    <x v="3"/>
    <x v="8"/>
    <d v="1899-12-30T13:45:00"/>
    <x v="14"/>
    <x v="10"/>
    <s v="LAV - COMISARIA 4"/>
    <x v="1"/>
    <x v="4"/>
    <x v="27"/>
    <x v="0"/>
    <x v="21"/>
    <x v="2"/>
    <x v="7"/>
    <s v="RUTAS 12 Y 60 "/>
    <x v="0"/>
  </r>
  <r>
    <n v="2568854"/>
    <s v="14/09/2012 17:15"/>
    <x v="4"/>
    <x v="8"/>
    <d v="1899-12-30T17:15:00"/>
    <x v="2"/>
    <x v="0"/>
    <s v="DS - COMISARIA 17"/>
    <x v="0"/>
    <x v="0"/>
    <x v="79"/>
    <x v="1"/>
    <x v="1"/>
    <x v="0"/>
    <x v="2"/>
    <s v="AVENIDA JOSE BELLONI esq. CAMINO CAPITAN CORALIO LACOSTA"/>
    <x v="0"/>
  </r>
  <r>
    <n v="2568854"/>
    <s v="14/09/2012 17:15"/>
    <x v="4"/>
    <x v="8"/>
    <d v="1899-12-30T17:15:00"/>
    <x v="2"/>
    <x v="0"/>
    <s v="DS - COMISARIA 17"/>
    <x v="0"/>
    <x v="0"/>
    <x v="80"/>
    <x v="1"/>
    <x v="1"/>
    <x v="0"/>
    <x v="2"/>
    <s v="AVENIDA JOSE BELLONI esq. CAMINO CAPITAN CORALIO LACOSTA"/>
    <x v="0"/>
  </r>
  <r>
    <n v="2573540"/>
    <s v="18/09/2012 19:08"/>
    <x v="2"/>
    <x v="8"/>
    <d v="1899-12-30T19:08:00"/>
    <x v="19"/>
    <x v="3"/>
    <s v="MAL - COMISARIA 1"/>
    <x v="0"/>
    <x v="0"/>
    <x v="22"/>
    <x v="1"/>
    <x v="0"/>
    <x v="0"/>
    <x v="0"/>
    <s v="DOCTOR EDYE esq. AVENIDA JOAQUIN DE VIANA (EX ARTIGAS)"/>
    <x v="0"/>
  </r>
  <r>
    <n v="2575218"/>
    <s v="20/09/2012 12:15"/>
    <x v="3"/>
    <x v="8"/>
    <d v="1899-12-30T12:15:00"/>
    <x v="12"/>
    <x v="1"/>
    <s v="CAN - COMISARIA 4"/>
    <x v="1"/>
    <x v="4"/>
    <x v="16"/>
    <x v="0"/>
    <x v="1"/>
    <x v="1"/>
    <x v="5"/>
    <s v="RUTA 5 KM 26"/>
    <x v="0"/>
  </r>
  <r>
    <n v="2577324"/>
    <s v="20/09/2012 18:00"/>
    <x v="3"/>
    <x v="8"/>
    <d v="1899-12-30T18:00:00"/>
    <x v="5"/>
    <x v="0"/>
    <s v="DS - COMISARIA 16"/>
    <x v="0"/>
    <x v="3"/>
    <x v="44"/>
    <x v="0"/>
    <x v="7"/>
    <x v="1"/>
    <x v="3"/>
    <s v="BESARES esq. DOCTOR JOSE PEDRO RAMIREZ"/>
    <x v="0"/>
  </r>
  <r>
    <n v="2577399"/>
    <d v="2012-09-20T19:20:00"/>
    <x v="3"/>
    <x v="8"/>
    <d v="1899-12-30T19:20:00"/>
    <x v="19"/>
    <x v="15"/>
    <s v="ART - COMISARIA 7"/>
    <x v="1"/>
    <x v="3"/>
    <x v="24"/>
    <x v="0"/>
    <x v="1"/>
    <x v="1"/>
    <x v="5"/>
    <s v="RUTA 3 KM 623"/>
    <x v="0"/>
  </r>
  <r>
    <n v="2577422"/>
    <s v="22/09/2012 18:00"/>
    <x v="6"/>
    <x v="8"/>
    <d v="1899-12-30T18:00:00"/>
    <x v="5"/>
    <x v="7"/>
    <s v="FLA - COMISARIA 6"/>
    <x v="1"/>
    <x v="3"/>
    <x v="39"/>
    <x v="0"/>
    <x v="0"/>
    <x v="3"/>
    <x v="7"/>
    <s v="RUTA 7 km. 123"/>
    <x v="0"/>
  </r>
  <r>
    <n v="2580099"/>
    <s v="23/09/2012 02:45"/>
    <x v="0"/>
    <x v="8"/>
    <d v="1899-12-30T02:45:00"/>
    <x v="8"/>
    <x v="13"/>
    <s v="COL - COMISARIA 5"/>
    <x v="0"/>
    <x v="1"/>
    <x v="40"/>
    <x v="0"/>
    <x v="1"/>
    <x v="2"/>
    <x v="7"/>
    <s v="J. Curbelo E/karlem y Lazague Nro. 00 esq. No encontrada"/>
    <x v="0"/>
  </r>
  <r>
    <n v="2578548"/>
    <s v="23/09/2012 19:40"/>
    <x v="0"/>
    <x v="8"/>
    <d v="1899-12-30T19:40:00"/>
    <x v="19"/>
    <x v="15"/>
    <s v="ART - COMISARIA 7"/>
    <x v="1"/>
    <x v="3"/>
    <x v="32"/>
    <x v="1"/>
    <x v="0"/>
    <x v="5"/>
    <x v="7"/>
    <s v="RUTA 3 KM 628"/>
    <x v="0"/>
  </r>
  <r>
    <n v="2579255"/>
    <s v="24/09/2012 17:50"/>
    <x v="1"/>
    <x v="8"/>
    <d v="1899-12-30T17:50:00"/>
    <x v="2"/>
    <x v="1"/>
    <s v="CAN - COMISARIA 26"/>
    <x v="0"/>
    <x v="3"/>
    <x v="55"/>
    <x v="0"/>
    <x v="0"/>
    <x v="1"/>
    <x v="0"/>
    <s v="TENIENTE RINALDI esq. ELIAS REGULES --PASO CARRASCO--"/>
    <x v="0"/>
  </r>
  <r>
    <n v="2580447"/>
    <s v="25/09/2012 18:25"/>
    <x v="2"/>
    <x v="8"/>
    <d v="1899-12-30T18:25:00"/>
    <x v="5"/>
    <x v="0"/>
    <s v="DS - COMISARIA 18"/>
    <x v="0"/>
    <x v="2"/>
    <x v="81"/>
    <x v="0"/>
    <x v="1"/>
    <x v="1"/>
    <x v="5"/>
    <s v="METEORITO padrón V-416760 esq. CAMINO LA CRUZ DEL SUR"/>
    <x v="0"/>
  </r>
  <r>
    <n v="2582795"/>
    <s v="27/09/2012 11:30"/>
    <x v="3"/>
    <x v="8"/>
    <d v="1899-12-30T11:30:00"/>
    <x v="23"/>
    <x v="0"/>
    <s v="DS - COMISARIA 19"/>
    <x v="1"/>
    <x v="0"/>
    <x v="75"/>
    <x v="1"/>
    <x v="1"/>
    <x v="0"/>
    <x v="5"/>
    <s v="RUTA DE ACCESO esq. CAMAMBU"/>
    <x v="0"/>
  </r>
  <r>
    <n v="2584217"/>
    <s v="28/09/2012 17:10"/>
    <x v="4"/>
    <x v="8"/>
    <d v="1899-12-30T17:10:00"/>
    <x v="2"/>
    <x v="1"/>
    <s v="CAN - COMISARIA 19"/>
    <x v="1"/>
    <x v="1"/>
    <x v="30"/>
    <x v="0"/>
    <x v="1"/>
    <x v="2"/>
    <x v="7"/>
    <s v="RUTA 5 KM 32,500"/>
    <x v="0"/>
  </r>
  <r>
    <n v="2584185"/>
    <s v="28/09/2012 23:10"/>
    <x v="4"/>
    <x v="8"/>
    <d v="1899-12-30T23:10:00"/>
    <x v="20"/>
    <x v="18"/>
    <s v="TBO - COMISARIA 1"/>
    <x v="0"/>
    <x v="3"/>
    <x v="38"/>
    <x v="0"/>
    <x v="0"/>
    <x v="3"/>
    <x v="7"/>
    <s v="VEINTICINCO DE MAYO padrón R- esq. DOCTOR LUIS ALBERTO DE HERRERA"/>
    <x v="0"/>
  </r>
  <r>
    <n v="2584929"/>
    <s v="29/09/2012 01:30"/>
    <x v="6"/>
    <x v="8"/>
    <d v="1899-12-30T01:30:00"/>
    <x v="10"/>
    <x v="7"/>
    <s v="FLA - COMISARIA 2"/>
    <x v="1"/>
    <x v="4"/>
    <x v="34"/>
    <x v="0"/>
    <x v="1"/>
    <x v="2"/>
    <x v="7"/>
    <s v=" RUTA 6 km. 84 padrón O-13270"/>
    <x v="0"/>
  </r>
  <r>
    <n v="2584929"/>
    <s v="29/09/2012 01:30"/>
    <x v="6"/>
    <x v="8"/>
    <d v="1899-12-30T01:30:00"/>
    <x v="10"/>
    <x v="7"/>
    <s v="FLA - COMISARIA 2"/>
    <x v="1"/>
    <x v="4"/>
    <x v="58"/>
    <x v="0"/>
    <x v="1"/>
    <x v="2"/>
    <x v="7"/>
    <s v=" RUTA 6 km. 84 padrón O-13270"/>
    <x v="0"/>
  </r>
  <r>
    <n v="2586000"/>
    <s v="30/09/2012 19:00"/>
    <x v="0"/>
    <x v="8"/>
    <d v="1899-12-30T19:00:00"/>
    <x v="19"/>
    <x v="1"/>
    <s v="CAN - COMISARIA 26"/>
    <x v="0"/>
    <x v="2"/>
    <x v="30"/>
    <x v="0"/>
    <x v="0"/>
    <x v="1"/>
    <x v="2"/>
    <s v="CON. CARRASCO Y CORONEL GRAÑA"/>
    <x v="0"/>
  </r>
  <r>
    <n v="2587354"/>
    <s v="01/10/2012 13:20"/>
    <x v="1"/>
    <x v="9"/>
    <d v="1899-12-30T13:20:00"/>
    <x v="14"/>
    <x v="10"/>
    <s v="LAV - COMISARIA 9"/>
    <x v="1"/>
    <x v="3"/>
    <x v="58"/>
    <x v="0"/>
    <x v="0"/>
    <x v="1"/>
    <x v="1"/>
    <s v="RUTA 8 km. 237 padrón P-1094"/>
    <x v="0"/>
  </r>
  <r>
    <n v="2588159"/>
    <s v="02/10/2012 07:30"/>
    <x v="2"/>
    <x v="9"/>
    <d v="1899-12-30T07:30:00"/>
    <x v="3"/>
    <x v="3"/>
    <s v="MAL - COMISARIA 1"/>
    <x v="1"/>
    <x v="4"/>
    <x v="28"/>
    <x v="0"/>
    <x v="1"/>
    <x v="2"/>
    <x v="7"/>
    <s v="RUTA 10 km. 116"/>
    <x v="0"/>
  </r>
  <r>
    <n v="2588159"/>
    <s v="02/10/2012 07:30"/>
    <x v="2"/>
    <x v="9"/>
    <d v="1899-12-30T07:30:00"/>
    <x v="3"/>
    <x v="3"/>
    <s v="MAL - COMISARIA 1"/>
    <x v="1"/>
    <x v="4"/>
    <x v="74"/>
    <x v="0"/>
    <x v="1"/>
    <x v="2"/>
    <x v="7"/>
    <s v="RUTA 10 km. 116"/>
    <x v="0"/>
  </r>
  <r>
    <n v="2610832"/>
    <s v="06/10/2012 05:37"/>
    <x v="6"/>
    <x v="9"/>
    <d v="1899-12-30T05:37:00"/>
    <x v="18"/>
    <x v="14"/>
    <s v="SOR - COMISARIA 5"/>
    <x v="0"/>
    <x v="3"/>
    <x v="36"/>
    <x v="0"/>
    <x v="1"/>
    <x v="1"/>
    <x v="5"/>
    <s v="DIECIOCHO DE JULIO esq. TREINTA Y TRES"/>
    <x v="0"/>
  </r>
  <r>
    <n v="2592137"/>
    <s v="06/10/2012 07:00"/>
    <x v="6"/>
    <x v="9"/>
    <d v="1899-12-30T07:00:00"/>
    <x v="3"/>
    <x v="0"/>
    <s v="DS - COMISARIA   9"/>
    <x v="0"/>
    <x v="3"/>
    <x v="55"/>
    <x v="0"/>
    <x v="1"/>
    <x v="1"/>
    <x v="1"/>
    <s v="AVENIDA ITALIA esq. GENERAL LAS HERAS"/>
    <x v="0"/>
  </r>
  <r>
    <n v="2594131"/>
    <s v="08/10/2012 08:35"/>
    <x v="1"/>
    <x v="9"/>
    <d v="1899-12-30T08:35:00"/>
    <x v="4"/>
    <x v="1"/>
    <s v="CAN - COMISARIA 24"/>
    <x v="1"/>
    <x v="1"/>
    <x v="75"/>
    <x v="0"/>
    <x v="1"/>
    <x v="1"/>
    <x v="1"/>
    <s v="RUTA INTERBALNEARIA km. 48"/>
    <x v="0"/>
  </r>
  <r>
    <n v="2594439"/>
    <s v="08/10/2012 17:50"/>
    <x v="1"/>
    <x v="9"/>
    <d v="1899-12-30T17:50:00"/>
    <x v="2"/>
    <x v="0"/>
    <s v="DS - COMISARIA 11"/>
    <x v="0"/>
    <x v="3"/>
    <x v="42"/>
    <x v="0"/>
    <x v="1"/>
    <x v="1"/>
    <x v="0"/>
    <s v="RAMBLA ARMENIA esq. TOMAS BASAÑEZ"/>
    <x v="0"/>
  </r>
  <r>
    <n v="2602755"/>
    <d v="2012-10-10T08:00:00"/>
    <x v="5"/>
    <x v="9"/>
    <d v="1899-12-30T08:00:00"/>
    <x v="4"/>
    <x v="2"/>
    <s v="RCH - COMISARIA 7"/>
    <x v="0"/>
    <x v="0"/>
    <x v="52"/>
    <x v="1"/>
    <x v="0"/>
    <x v="0"/>
    <x v="0"/>
    <s v="RAMBLA DE LAS AMERICAS Y AV. GONZALEZ MORENO"/>
    <x v="0"/>
  </r>
  <r>
    <n v="2598637"/>
    <s v="12/10/2012 01:50"/>
    <x v="4"/>
    <x v="9"/>
    <d v="1899-12-30T01:50:00"/>
    <x v="10"/>
    <x v="16"/>
    <s v="TYT - COMISARIA 6"/>
    <x v="1"/>
    <x v="4"/>
    <x v="42"/>
    <x v="0"/>
    <x v="1"/>
    <x v="1"/>
    <x v="5"/>
    <s v="RUTA 7 km. 212 padrón D-2140"/>
    <x v="0"/>
  </r>
  <r>
    <n v="2598140"/>
    <d v="2012-10-12T03:30:00"/>
    <x v="4"/>
    <x v="9"/>
    <d v="1899-12-30T03:30:00"/>
    <x v="11"/>
    <x v="8"/>
    <s v="SAL - COMISARIA 2"/>
    <x v="0"/>
    <x v="1"/>
    <x v="1"/>
    <x v="0"/>
    <x v="13"/>
    <x v="2"/>
    <x v="7"/>
    <s v="BATLLE Y ORDOÑEZ Y CARLOS REYLES"/>
    <x v="0"/>
  </r>
  <r>
    <n v="2599146"/>
    <s v="13/10/2012 00:30"/>
    <x v="6"/>
    <x v="9"/>
    <d v="1899-12-30T00:30:00"/>
    <x v="0"/>
    <x v="1"/>
    <s v="CAN - COMISARIA 21"/>
    <x v="0"/>
    <x v="3"/>
    <x v="65"/>
    <x v="0"/>
    <x v="1"/>
    <x v="2"/>
    <x v="7"/>
    <s v="GENERAL ARTIGAS esq. VALENTIN GOMEZ"/>
    <x v="0"/>
  </r>
  <r>
    <n v="2601097"/>
    <s v="14/10/2012 15:00"/>
    <x v="0"/>
    <x v="9"/>
    <d v="1899-12-30T15:00:00"/>
    <x v="15"/>
    <x v="2"/>
    <s v="RCH - COMISARIA 4"/>
    <x v="0"/>
    <x v="1"/>
    <x v="2"/>
    <x v="0"/>
    <x v="0"/>
    <x v="2"/>
    <x v="7"/>
    <s v="Camino del  Paraje Cerro de los Rocha, cerca de la escuela 20"/>
    <x v="0"/>
  </r>
  <r>
    <n v="2602540"/>
    <s v="15/10/2012 10:35"/>
    <x v="1"/>
    <x v="9"/>
    <d v="1899-12-30T10:35:00"/>
    <x v="6"/>
    <x v="3"/>
    <s v="MAL - MCO"/>
    <x v="0"/>
    <x v="0"/>
    <x v="41"/>
    <x v="1"/>
    <x v="0"/>
    <x v="0"/>
    <x v="0"/>
    <s v="BATALLA DEL CERRITO esq. VENANCIO BENAVIDEZ"/>
    <x v="0"/>
  </r>
  <r>
    <n v="2601662"/>
    <d v="2012-10-15T11:40:00"/>
    <x v="1"/>
    <x v="9"/>
    <d v="1899-12-30T11:40:00"/>
    <x v="23"/>
    <x v="8"/>
    <s v="SAL - COMISARIA 2"/>
    <x v="0"/>
    <x v="3"/>
    <x v="62"/>
    <x v="0"/>
    <x v="12"/>
    <x v="3"/>
    <x v="7"/>
    <s v="AV. BARBIERI Y JUNCAL"/>
    <x v="0"/>
  </r>
  <r>
    <n v="2608701"/>
    <s v="17/10/2012 06:20"/>
    <x v="5"/>
    <x v="9"/>
    <d v="1899-12-30T06:20:00"/>
    <x v="16"/>
    <x v="13"/>
    <s v="COL - COMISARIA 2"/>
    <x v="0"/>
    <x v="3"/>
    <x v="59"/>
    <x v="0"/>
    <x v="0"/>
    <x v="1"/>
    <x v="3"/>
    <s v="SARANDI esq. LEOPOLDO FUICA"/>
    <x v="0"/>
  </r>
  <r>
    <n v="2604918"/>
    <s v="18/10/2012 06:00"/>
    <x v="3"/>
    <x v="9"/>
    <d v="1899-12-30T06:00:00"/>
    <x v="16"/>
    <x v="0"/>
    <s v="DS - COMISARIA 16"/>
    <x v="0"/>
    <x v="3"/>
    <x v="42"/>
    <x v="0"/>
    <x v="1"/>
    <x v="1"/>
    <x v="3"/>
    <s v="CAMINO MALDONADO Nro. 5150 esq. AREGUATI"/>
    <x v="0"/>
  </r>
  <r>
    <n v="2606068"/>
    <s v="19/10/2012 05:10"/>
    <x v="4"/>
    <x v="9"/>
    <d v="1899-12-30T05:10:00"/>
    <x v="18"/>
    <x v="7"/>
    <s v="FLA - COMISARIA 9"/>
    <x v="1"/>
    <x v="3"/>
    <x v="1"/>
    <x v="0"/>
    <x v="1"/>
    <x v="1"/>
    <x v="5"/>
    <s v="RUTA 5 km. 89 padrón O-"/>
    <x v="0"/>
  </r>
  <r>
    <n v="2606913"/>
    <s v="19/10/2012 21:50"/>
    <x v="4"/>
    <x v="9"/>
    <d v="1899-12-30T21:50:00"/>
    <x v="1"/>
    <x v="2"/>
    <s v="RCH - COMISARIA 8"/>
    <x v="1"/>
    <x v="3"/>
    <x v="67"/>
    <x v="0"/>
    <x v="0"/>
    <x v="1"/>
    <x v="5"/>
    <s v="RUTA 9 km. 228 padrón C-26077"/>
    <x v="0"/>
  </r>
  <r>
    <n v="2607025"/>
    <s v="20/10/2012 07:30"/>
    <x v="6"/>
    <x v="9"/>
    <d v="1899-12-30T07:30:00"/>
    <x v="3"/>
    <x v="0"/>
    <s v="DS - COMISARIA 19"/>
    <x v="0"/>
    <x v="0"/>
    <x v="31"/>
    <x v="0"/>
    <x v="15"/>
    <x v="0"/>
    <x v="3"/>
    <s v="AVENIDA DOCTOR CARLOS MARIA RAMIREZ esq. JOSE CASTRO"/>
    <x v="0"/>
  </r>
  <r>
    <n v="2608654"/>
    <s v="21/10/2012 06:00"/>
    <x v="0"/>
    <x v="9"/>
    <d v="1899-12-30T06:00:00"/>
    <x v="16"/>
    <x v="13"/>
    <s v="COL - COMISARIA 6"/>
    <x v="0"/>
    <x v="1"/>
    <x v="48"/>
    <x v="0"/>
    <x v="0"/>
    <x v="3"/>
    <x v="7"/>
    <s v="CARLOS VLAHUSSICH padrón L-1090 esq. No encontrada"/>
    <x v="0"/>
  </r>
  <r>
    <n v="2608266"/>
    <s v="21/10/2012 18:10"/>
    <x v="0"/>
    <x v="9"/>
    <d v="1899-12-30T18:10:00"/>
    <x v="5"/>
    <x v="0"/>
    <s v="DS - COMISARIA   9"/>
    <x v="0"/>
    <x v="0"/>
    <x v="22"/>
    <x v="0"/>
    <x v="12"/>
    <x v="0"/>
    <x v="1"/>
    <s v="AVENIDA RAMON BENZANO esq. AVENIDA DOCTOR FEDERICO VIDIELLA"/>
    <x v="0"/>
  </r>
  <r>
    <n v="2610831"/>
    <s v="23/10/2012 12:05"/>
    <x v="2"/>
    <x v="9"/>
    <d v="1899-12-30T12:05:00"/>
    <x v="12"/>
    <x v="16"/>
    <s v="TYT - U.G.P."/>
    <x v="1"/>
    <x v="1"/>
    <x v="35"/>
    <x v="0"/>
    <x v="1"/>
    <x v="2"/>
    <x v="7"/>
    <s v="RUTA 8 km. 318,8 padrón D-1079"/>
    <x v="0"/>
  </r>
  <r>
    <n v="2610569"/>
    <s v="23/10/2012 15:50"/>
    <x v="2"/>
    <x v="9"/>
    <d v="1899-12-30T15:30:00"/>
    <x v="15"/>
    <x v="2"/>
    <s v="RCH - COMISARIA 12"/>
    <x v="0"/>
    <x v="3"/>
    <x v="12"/>
    <x v="1"/>
    <x v="0"/>
    <x v="1"/>
    <x v="5"/>
    <s v="PEREGRINA BALBOA padrón C- esq. PIEDRAS"/>
    <x v="0"/>
  </r>
  <r>
    <n v="2617304"/>
    <s v="27/10/2012 03:40"/>
    <x v="6"/>
    <x v="9"/>
    <d v="1899-12-30T03:40:00"/>
    <x v="11"/>
    <x v="13"/>
    <s v="COL - COMISARIA 3"/>
    <x v="0"/>
    <x v="3"/>
    <x v="53"/>
    <x v="0"/>
    <x v="21"/>
    <x v="3"/>
    <x v="7"/>
    <s v="OFICIAL UNO padrón L-12720 esq. No encontrada"/>
    <x v="0"/>
  </r>
  <r>
    <n v="2614958"/>
    <s v="27/10/2012 07:40"/>
    <x v="6"/>
    <x v="9"/>
    <d v="1899-12-30T07:40:00"/>
    <x v="3"/>
    <x v="1"/>
    <s v="CAN - COMISARIA 27"/>
    <x v="0"/>
    <x v="3"/>
    <x v="25"/>
    <x v="1"/>
    <x v="1"/>
    <x v="1"/>
    <x v="1"/>
    <s v="AVENIDA COSTANERA esq. MIAMI"/>
    <x v="0"/>
  </r>
  <r>
    <n v="2615294"/>
    <s v="27/10/2012 17:30"/>
    <x v="6"/>
    <x v="9"/>
    <d v="1899-12-30T17:30:00"/>
    <x v="2"/>
    <x v="9"/>
    <s v="SJS - COMISARIA 1"/>
    <x v="0"/>
    <x v="3"/>
    <x v="40"/>
    <x v="0"/>
    <x v="1"/>
    <x v="1"/>
    <x v="0"/>
    <s v="AVENIDA DOCTOR LUIS ALBERTO DE HERRERA padrón M-2636 esq. CANELONES"/>
    <x v="0"/>
  </r>
  <r>
    <n v="2615554"/>
    <s v="27/10/2012 20:00"/>
    <x v="6"/>
    <x v="9"/>
    <d v="1899-12-30T20:00:00"/>
    <x v="21"/>
    <x v="11"/>
    <s v="RIV - COMISARIA 5"/>
    <x v="1"/>
    <x v="1"/>
    <x v="42"/>
    <x v="0"/>
    <x v="1"/>
    <x v="2"/>
    <x v="7"/>
    <s v=" Ruta 28 al Este"/>
    <x v="0"/>
  </r>
  <r>
    <n v="2616047"/>
    <d v="2012-10-28T16:00:00"/>
    <x v="0"/>
    <x v="9"/>
    <d v="1899-12-30T16:00:00"/>
    <x v="9"/>
    <x v="8"/>
    <s v="SAL - COMISARIA 5"/>
    <x v="0"/>
    <x v="3"/>
    <x v="38"/>
    <x v="1"/>
    <x v="1"/>
    <x v="1"/>
    <x v="0"/>
    <s v="JULIO DELGADO Y BELLA VISTA"/>
    <x v="0"/>
  </r>
  <r>
    <n v="2618000"/>
    <s v="28/10/2012 17:50"/>
    <x v="0"/>
    <x v="9"/>
    <d v="1899-12-30T17:50:00"/>
    <x v="2"/>
    <x v="12"/>
    <s v="RNG - COMISARIA 2"/>
    <x v="0"/>
    <x v="3"/>
    <x v="12"/>
    <x v="0"/>
    <x v="7"/>
    <x v="3"/>
    <x v="7"/>
    <s v="GENERAL FRUCTUOSO RIVERA esq. ABAYUBA"/>
    <x v="0"/>
  </r>
  <r>
    <n v="2617157"/>
    <s v="29/10/2012 14:40"/>
    <x v="1"/>
    <x v="9"/>
    <d v="1899-12-30T14:40:00"/>
    <x v="7"/>
    <x v="0"/>
    <s v="DS - COMISARIA 18"/>
    <x v="1"/>
    <x v="3"/>
    <x v="67"/>
    <x v="1"/>
    <x v="0"/>
    <x v="1"/>
    <x v="5"/>
    <s v="RUTA OCHO Nro. KM 22 padrón V-180804 esq. No encontrada"/>
    <x v="0"/>
  </r>
  <r>
    <n v="2618764"/>
    <d v="2012-10-30T20:45:00"/>
    <x v="2"/>
    <x v="9"/>
    <d v="1899-12-30T20:45:00"/>
    <x v="21"/>
    <x v="0"/>
    <s v="DS - COMISARIA 18"/>
    <x v="1"/>
    <x v="1"/>
    <x v="64"/>
    <x v="0"/>
    <x v="1"/>
    <x v="1"/>
    <x v="0"/>
    <s v="RUTA 8 KM 20"/>
    <x v="0"/>
  </r>
  <r>
    <n v="2618764"/>
    <d v="2012-10-30T20:45:00"/>
    <x v="2"/>
    <x v="9"/>
    <d v="1899-12-30T20:45:00"/>
    <x v="21"/>
    <x v="0"/>
    <s v="DS - COMISARIA 18"/>
    <x v="1"/>
    <x v="1"/>
    <x v="64"/>
    <x v="1"/>
    <x v="0"/>
    <x v="1"/>
    <x v="0"/>
    <s v="RUTA 8 KM 20"/>
    <x v="0"/>
  </r>
  <r>
    <n v="2619677"/>
    <d v="2012-10-31T15:50:00"/>
    <x v="5"/>
    <x v="9"/>
    <d v="1899-12-30T15:50:00"/>
    <x v="15"/>
    <x v="8"/>
    <s v="SAL - COMISARIA 3"/>
    <x v="0"/>
    <x v="4"/>
    <x v="82"/>
    <x v="1"/>
    <x v="1"/>
    <x v="3"/>
    <x v="7"/>
    <s v="ITUZAINGO Y O. LANZA"/>
    <x v="0"/>
  </r>
  <r>
    <n v="2625724"/>
    <s v="04/11/2012 00:30"/>
    <x v="0"/>
    <x v="10"/>
    <d v="1899-12-30T00:30:00"/>
    <x v="0"/>
    <x v="13"/>
    <s v="COL - COMISARIA 5"/>
    <x v="0"/>
    <x v="3"/>
    <x v="48"/>
    <x v="0"/>
    <x v="0"/>
    <x v="1"/>
    <x v="1"/>
    <s v="JOSE BATLLE Y ORDOÑEZ esq. LAS ROSAS"/>
    <x v="0"/>
  </r>
  <r>
    <n v="2623482"/>
    <s v="04/11/2012 04:30"/>
    <x v="0"/>
    <x v="10"/>
    <d v="1899-12-30T04:30:00"/>
    <x v="17"/>
    <x v="2"/>
    <s v="RCH - MCO"/>
    <x v="1"/>
    <x v="3"/>
    <x v="42"/>
    <x v="0"/>
    <x v="1"/>
    <x v="2"/>
    <x v="7"/>
    <s v="RUTA 9 km. 258 padrón C-"/>
    <x v="0"/>
  </r>
  <r>
    <n v="2623870"/>
    <s v="04/11/2012 20:45"/>
    <x v="0"/>
    <x v="10"/>
    <d v="1899-12-30T20:45:00"/>
    <x v="21"/>
    <x v="1"/>
    <s v="CAN - COMISARIA 6"/>
    <x v="1"/>
    <x v="2"/>
    <x v="46"/>
    <x v="0"/>
    <x v="0"/>
    <x v="1"/>
    <x v="1"/>
    <s v="RUTA 6 km. 32 padrón A-15099"/>
    <x v="0"/>
  </r>
  <r>
    <n v="2623960"/>
    <s v="04/11/2012 21:15"/>
    <x v="0"/>
    <x v="10"/>
    <d v="1899-12-30T21:15:00"/>
    <x v="1"/>
    <x v="1"/>
    <s v="CAN - COMISARIA 13"/>
    <x v="1"/>
    <x v="3"/>
    <x v="5"/>
    <x v="0"/>
    <x v="1"/>
    <x v="1"/>
    <x v="0"/>
    <s v="RUTA 11 KM. 133,"/>
    <x v="0"/>
  </r>
  <r>
    <n v="2627186"/>
    <s v="07/11/2012 07:45"/>
    <x v="5"/>
    <x v="10"/>
    <d v="1899-12-30T07:45:00"/>
    <x v="3"/>
    <x v="11"/>
    <s v="RIV - COMISARIA 3"/>
    <x v="1"/>
    <x v="1"/>
    <x v="26"/>
    <x v="0"/>
    <x v="1"/>
    <x v="1"/>
    <x v="5"/>
    <s v="C. NACIONAL DE LA CUCHILLA DE HAEDO padrón F-8650 esq. No encontrada"/>
    <x v="0"/>
  </r>
  <r>
    <n v="2627209"/>
    <s v="07/11/2012 12:00"/>
    <x v="5"/>
    <x v="10"/>
    <d v="1899-12-30T12:00:00"/>
    <x v="12"/>
    <x v="1"/>
    <s v="CAN - COMISARIA 4"/>
    <x v="0"/>
    <x v="0"/>
    <x v="42"/>
    <x v="0"/>
    <x v="1"/>
    <x v="0"/>
    <x v="0"/>
    <s v="MAZZINI esq. ATANASIO SIERRA"/>
    <x v="0"/>
  </r>
  <r>
    <n v="2628087"/>
    <s v="08/11/2012 09:00"/>
    <x v="3"/>
    <x v="10"/>
    <d v="1899-12-30T09:00:00"/>
    <x v="22"/>
    <x v="8"/>
    <s v="SAL - B. TRANSITO"/>
    <x v="0"/>
    <x v="0"/>
    <x v="5"/>
    <x v="1"/>
    <x v="0"/>
    <x v="0"/>
    <x v="3"/>
    <s v="JUAN H. PAIVA esq. YATAY"/>
    <x v="0"/>
  </r>
  <r>
    <n v="2630021"/>
    <s v="10/11/2012 04:35"/>
    <x v="6"/>
    <x v="10"/>
    <d v="1899-12-30T04:35:00"/>
    <x v="17"/>
    <x v="15"/>
    <s v="ART - COMISARIA 7"/>
    <x v="0"/>
    <x v="3"/>
    <x v="38"/>
    <x v="0"/>
    <x v="0"/>
    <x v="1"/>
    <x v="5"/>
    <s v="ATILIO FERRANDIS esq. TREINTA Y TRES"/>
    <x v="0"/>
  </r>
  <r>
    <n v="2630888"/>
    <s v="11/11/2012 06:05"/>
    <x v="0"/>
    <x v="10"/>
    <d v="1899-12-30T06:05:00"/>
    <x v="16"/>
    <x v="8"/>
    <s v="SAL - B. TRANSITO"/>
    <x v="0"/>
    <x v="3"/>
    <x v="20"/>
    <x v="0"/>
    <x v="1"/>
    <x v="1"/>
    <x v="0"/>
    <s v="AVENIDA PASCUAL HARRIAGUE esq. DOCTOR WASHINGTON BELTRAN"/>
    <x v="0"/>
  </r>
  <r>
    <n v="2632472"/>
    <d v="2012-11-12T11:20:00"/>
    <x v="1"/>
    <x v="10"/>
    <d v="1899-12-30T11:20:00"/>
    <x v="23"/>
    <x v="0"/>
    <s v="DS - COMISARIA 3"/>
    <x v="0"/>
    <x v="4"/>
    <x v="60"/>
    <x v="1"/>
    <x v="0"/>
    <x v="0"/>
    <x v="7"/>
    <s v="Miguelete y Juan Paullier"/>
    <x v="0"/>
  </r>
  <r>
    <n v="2633241"/>
    <s v="12/11/2012 14:20"/>
    <x v="1"/>
    <x v="10"/>
    <d v="1899-12-30T14:20:00"/>
    <x v="7"/>
    <x v="5"/>
    <s v="PAY - COMISARIA 4"/>
    <x v="1"/>
    <x v="1"/>
    <x v="60"/>
    <x v="0"/>
    <x v="7"/>
    <x v="2"/>
    <x v="7"/>
    <s v="RUTA 3 km. 365 padrón I-4979"/>
    <x v="0"/>
  </r>
  <r>
    <n v="2632644"/>
    <s v="12/11/2012 18:20"/>
    <x v="1"/>
    <x v="10"/>
    <d v="1899-12-30T18:20:00"/>
    <x v="5"/>
    <x v="0"/>
    <s v="DS - COMISARIA 19"/>
    <x v="0"/>
    <x v="3"/>
    <x v="53"/>
    <x v="1"/>
    <x v="3"/>
    <x v="2"/>
    <x v="7"/>
    <s v="PEDRO GIRALT esq. GROENLANDIA"/>
    <x v="0"/>
  </r>
  <r>
    <n v="2634857"/>
    <s v="14/11/2012 18:30"/>
    <x v="5"/>
    <x v="10"/>
    <d v="1899-12-30T18:30:00"/>
    <x v="5"/>
    <x v="18"/>
    <s v="TBO - COMISARIA 11"/>
    <x v="1"/>
    <x v="0"/>
    <x v="43"/>
    <x v="0"/>
    <x v="0"/>
    <x v="0"/>
    <x v="1"/>
    <s v="RUTA 5 km. 317 padrón R-2524"/>
    <x v="0"/>
  </r>
  <r>
    <n v="2634805"/>
    <s v="14/11/2012 19:00"/>
    <x v="5"/>
    <x v="10"/>
    <d v="1899-12-30T19:00:00"/>
    <x v="19"/>
    <x v="5"/>
    <s v="PAY - COMISARIA 9"/>
    <x v="1"/>
    <x v="1"/>
    <x v="35"/>
    <x v="1"/>
    <x v="0"/>
    <x v="4"/>
    <x v="7"/>
    <s v="RUTA 26 km. 148 padrón I-1667"/>
    <x v="0"/>
  </r>
  <r>
    <n v="2636618"/>
    <s v="16/11/2012 12:50"/>
    <x v="4"/>
    <x v="10"/>
    <d v="1899-12-30T12:50:00"/>
    <x v="12"/>
    <x v="0"/>
    <s v="DS - COMISARIA 24"/>
    <x v="0"/>
    <x v="4"/>
    <x v="27"/>
    <x v="0"/>
    <x v="0"/>
    <x v="1"/>
    <x v="3"/>
    <s v="RIO DE JANEIRO esq. CENTRO AMERICA"/>
    <x v="0"/>
  </r>
  <r>
    <n v="2637253"/>
    <d v="2012-11-16T17:40:00"/>
    <x v="4"/>
    <x v="10"/>
    <d v="1899-12-30T17:40:00"/>
    <x v="2"/>
    <x v="0"/>
    <s v="DS - COMISARIA 23"/>
    <x v="0"/>
    <x v="3"/>
    <x v="9"/>
    <x v="1"/>
    <x v="5"/>
    <x v="1"/>
    <x v="3"/>
    <s v="LA CARRETA ESQ. IDEARIO ARTIGUISTA"/>
    <x v="0"/>
  </r>
  <r>
    <n v="2638315"/>
    <s v="18/11/2012 03:20"/>
    <x v="0"/>
    <x v="10"/>
    <d v="1899-12-30T03:20:00"/>
    <x v="11"/>
    <x v="1"/>
    <s v="CAN - COMISARIA 10"/>
    <x v="1"/>
    <x v="3"/>
    <x v="38"/>
    <x v="0"/>
    <x v="1"/>
    <x v="3"/>
    <x v="7"/>
    <s v="RUTA 7, KM. 79.500"/>
    <x v="0"/>
  </r>
  <r>
    <n v="2638929"/>
    <s v="18/11/2012 10:00"/>
    <x v="0"/>
    <x v="10"/>
    <d v="1899-12-30T10:00:00"/>
    <x v="6"/>
    <x v="10"/>
    <s v="LAV - COMISARIA 9"/>
    <x v="1"/>
    <x v="1"/>
    <x v="36"/>
    <x v="0"/>
    <x v="12"/>
    <x v="2"/>
    <x v="7"/>
    <s v="RUTA 8 km. 234 padrón P-9599"/>
    <x v="0"/>
  </r>
  <r>
    <n v="2638929"/>
    <s v="18/11/2012 10:00"/>
    <x v="0"/>
    <x v="10"/>
    <d v="1899-12-30T10:00:00"/>
    <x v="6"/>
    <x v="10"/>
    <s v="LAV - COMISARIA 9"/>
    <x v="1"/>
    <x v="1"/>
    <x v="56"/>
    <x v="0"/>
    <x v="1"/>
    <x v="2"/>
    <x v="7"/>
    <s v="RUTA 8 km. 234 padrón P-9599"/>
    <x v="0"/>
  </r>
  <r>
    <n v="2657194"/>
    <d v="2012-11-21T14:00:00"/>
    <x v="5"/>
    <x v="10"/>
    <d v="1899-12-30T14:00:00"/>
    <x v="7"/>
    <x v="3"/>
    <s v="MAL - COMISARIA 2"/>
    <x v="0"/>
    <x v="3"/>
    <x v="55"/>
    <x v="0"/>
    <x v="0"/>
    <x v="1"/>
    <x v="5"/>
    <s v="25 DE AGOSTO Y CAL"/>
    <x v="0"/>
  </r>
  <r>
    <n v="2643288"/>
    <s v="22/11/2012 09:00"/>
    <x v="3"/>
    <x v="10"/>
    <d v="1899-12-30T09:00:00"/>
    <x v="22"/>
    <x v="13"/>
    <s v="COL - COMISARIA 6"/>
    <x v="1"/>
    <x v="5"/>
    <x v="9"/>
    <x v="0"/>
    <x v="1"/>
    <x v="3"/>
    <x v="7"/>
    <s v="Km 114 de Ruta N°1"/>
    <x v="0"/>
  </r>
  <r>
    <n v="2644570"/>
    <s v="22/11/2012 16:00"/>
    <x v="3"/>
    <x v="10"/>
    <d v="1899-12-30T16:00:00"/>
    <x v="9"/>
    <x v="15"/>
    <s v="ART - COMISARIA 7"/>
    <x v="1"/>
    <x v="3"/>
    <x v="20"/>
    <x v="0"/>
    <x v="0"/>
    <x v="1"/>
    <x v="1"/>
    <s v="Ruta N° 3 Km 626,500"/>
    <x v="0"/>
  </r>
  <r>
    <n v="2649163"/>
    <s v="24/11/2012 06:50"/>
    <x v="6"/>
    <x v="10"/>
    <d v="1899-12-30T06:50:00"/>
    <x v="16"/>
    <x v="3"/>
    <s v="MAL - COMISARIA 12"/>
    <x v="0"/>
    <x v="5"/>
    <x v="28"/>
    <x v="0"/>
    <x v="1"/>
    <x v="1"/>
    <x v="5"/>
    <s v="Zona de Manatiales, La Barra, Maldonado"/>
    <x v="0"/>
  </r>
  <r>
    <n v="2646048"/>
    <s v="25/11/2012 01:55"/>
    <x v="0"/>
    <x v="10"/>
    <d v="1899-12-30T01:55:00"/>
    <x v="10"/>
    <x v="1"/>
    <s v="CAN - COMISARIA 21"/>
    <x v="0"/>
    <x v="3"/>
    <x v="24"/>
    <x v="0"/>
    <x v="0"/>
    <x v="3"/>
    <x v="7"/>
    <s v="GENERAL ARTIGAS esq. EMPALME"/>
    <x v="0"/>
  </r>
  <r>
    <n v="2647403"/>
    <s v="25/11/2012 22:30"/>
    <x v="0"/>
    <x v="10"/>
    <d v="1899-12-30T22:30:00"/>
    <x v="13"/>
    <x v="9"/>
    <s v="SJS - COMISARIA 1"/>
    <x v="0"/>
    <x v="3"/>
    <x v="9"/>
    <x v="0"/>
    <x v="1"/>
    <x v="3"/>
    <x v="7"/>
    <s v="Av Manuel de Rodriguez casi HAITÍ"/>
    <x v="0"/>
  </r>
  <r>
    <n v="2648404"/>
    <s v="26/11/2012 12:55"/>
    <x v="1"/>
    <x v="10"/>
    <d v="1899-12-30T12:55:00"/>
    <x v="12"/>
    <x v="13"/>
    <s v="COL - COMISARIA 6"/>
    <x v="0"/>
    <x v="3"/>
    <x v="19"/>
    <x v="1"/>
    <x v="1"/>
    <x v="1"/>
    <x v="0"/>
    <s v="SANTA EEGINA padrón L-12271 esq. No encontrada"/>
    <x v="0"/>
  </r>
  <r>
    <n v="2648009"/>
    <s v="26/11/2012 17:00"/>
    <x v="1"/>
    <x v="10"/>
    <d v="1899-12-30T17:00:00"/>
    <x v="2"/>
    <x v="0"/>
    <s v="DS - COMISARIA 16"/>
    <x v="0"/>
    <x v="3"/>
    <x v="56"/>
    <x v="0"/>
    <x v="0"/>
    <x v="1"/>
    <x v="5"/>
    <s v="NOVARA Nro. 3599 esq. MODENA"/>
    <x v="0"/>
  </r>
  <r>
    <n v="2649907"/>
    <s v="28/11/2012 08:30"/>
    <x v="5"/>
    <x v="10"/>
    <d v="1899-12-30T08:30:00"/>
    <x v="4"/>
    <x v="9"/>
    <s v="SJS - COMISARIA 6"/>
    <x v="1"/>
    <x v="1"/>
    <x v="68"/>
    <x v="0"/>
    <x v="0"/>
    <x v="1"/>
    <x v="1"/>
    <s v="RUTA 3 km. 71500"/>
    <x v="0"/>
  </r>
  <r>
    <n v="2650009"/>
    <s v="28/11/2012 16:40"/>
    <x v="5"/>
    <x v="10"/>
    <d v="1899-12-30T16:40:00"/>
    <x v="9"/>
    <x v="10"/>
    <s v="LAV - COMISARIA 14"/>
    <x v="1"/>
    <x v="1"/>
    <x v="64"/>
    <x v="0"/>
    <x v="1"/>
    <x v="2"/>
    <x v="7"/>
    <s v="RUTA 8 km. 137 padrón P-5178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>
  <location ref="A7:I92" firstHeaderRow="1" firstDataRow="2" firstDataCol="1" rowPageCount="5" colPageCount="1"/>
  <pivotFields count="17"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2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20">
        <item x="15"/>
        <item x="1"/>
        <item x="4"/>
        <item x="13"/>
        <item x="17"/>
        <item x="6"/>
        <item x="7"/>
        <item x="10"/>
        <item x="3"/>
        <item x="0"/>
        <item x="5"/>
        <item x="12"/>
        <item x="11"/>
        <item x="2"/>
        <item x="8"/>
        <item x="9"/>
        <item x="14"/>
        <item x="18"/>
        <item x="16"/>
        <item t="default"/>
      </items>
    </pivotField>
    <pivotField compact="0" outline="0" subtotalTop="0" showAll="0" includeNewItemsInFilter="1"/>
    <pivotField axis="axisPage" compact="0" outline="0" subtotalTop="0" showAll="0" includeNewItemsInFilter="1">
      <items count="3">
        <item x="0"/>
        <item x="1"/>
        <item t="default"/>
      </items>
    </pivotField>
    <pivotField axis="axisPage" compact="0" outline="0" subtotalTop="0" showAll="0" includeNewItemsInFilter="1">
      <items count="9">
        <item x="1"/>
        <item x="2"/>
        <item x="5"/>
        <item x="4"/>
        <item x="3"/>
        <item x="6"/>
        <item x="0"/>
        <item x="7"/>
        <item t="default"/>
      </items>
    </pivotField>
    <pivotField axis="axisRow" compact="0" outline="0" subtotalTop="0" showAll="0" includeNewItemsInFilter="1">
      <items count="84">
        <item x="63"/>
        <item x="78"/>
        <item x="82"/>
        <item x="81"/>
        <item x="79"/>
        <item x="80"/>
        <item x="51"/>
        <item x="0"/>
        <item x="43"/>
        <item x="33"/>
        <item x="44"/>
        <item x="59"/>
        <item x="20"/>
        <item x="11"/>
        <item x="19"/>
        <item x="36"/>
        <item x="38"/>
        <item x="55"/>
        <item x="7"/>
        <item x="53"/>
        <item x="24"/>
        <item x="25"/>
        <item x="56"/>
        <item x="48"/>
        <item x="65"/>
        <item x="4"/>
        <item x="12"/>
        <item x="2"/>
        <item x="28"/>
        <item x="39"/>
        <item x="8"/>
        <item x="9"/>
        <item x="34"/>
        <item x="1"/>
        <item x="32"/>
        <item x="74"/>
        <item x="52"/>
        <item x="14"/>
        <item x="5"/>
        <item x="3"/>
        <item x="26"/>
        <item x="15"/>
        <item x="67"/>
        <item x="16"/>
        <item x="17"/>
        <item x="35"/>
        <item x="45"/>
        <item x="37"/>
        <item x="29"/>
        <item x="13"/>
        <item x="64"/>
        <item x="75"/>
        <item x="49"/>
        <item x="61"/>
        <item x="58"/>
        <item x="10"/>
        <item x="31"/>
        <item x="27"/>
        <item x="46"/>
        <item x="21"/>
        <item x="69"/>
        <item x="57"/>
        <item x="72"/>
        <item x="23"/>
        <item x="40"/>
        <item x="30"/>
        <item x="66"/>
        <item x="71"/>
        <item x="77"/>
        <item x="73"/>
        <item x="60"/>
        <item x="6"/>
        <item x="54"/>
        <item x="22"/>
        <item x="70"/>
        <item x="47"/>
        <item x="62"/>
        <item x="76"/>
        <item x="68"/>
        <item x="50"/>
        <item x="41"/>
        <item x="18"/>
        <item x="42"/>
        <item t="default"/>
      </items>
    </pivotField>
    <pivotField axis="axisPage" compact="0" outline="0" subtotalTop="0" showAll="0" includeNewItemsInFilter="1">
      <items count="4">
        <item x="1"/>
        <item x="0"/>
        <item x="2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8">
        <item x="5"/>
        <item x="0"/>
        <item x="3"/>
        <item x="4"/>
        <item x="1"/>
        <item x="2"/>
        <item x="6"/>
        <item t="default"/>
      </items>
    </pivotField>
    <pivotField axis="axisPage" compact="0" outline="0" subtotalTop="0" showAll="0" includeNewItemsInFilter="1">
      <items count="11">
        <item x="4"/>
        <item x="1"/>
        <item x="8"/>
        <item x="5"/>
        <item x="0"/>
        <item x="6"/>
        <item x="3"/>
        <item x="2"/>
        <item x="9"/>
        <item x="7"/>
        <item t="default"/>
      </items>
    </pivotField>
    <pivotField compact="0" outline="0" subtotalTop="0" showAll="0" includeNewItemsInFilter="1"/>
    <pivotField compact="0" outline="0" subtotalTop="0" showAll="0" includeNewItemsInFilter="1"/>
  </pivotFields>
  <rowFields count="1">
    <field x="10"/>
  </rowFields>
  <rowItems count="8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 t="grand">
      <x/>
    </i>
  </rowItems>
  <colFields count="1">
    <field x="1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5">
    <pageField fld="8" hier="0"/>
    <pageField fld="6" hier="0"/>
    <pageField fld="11" hier="0"/>
    <pageField fld="9" hier="0"/>
    <pageField fld="14" hier="0"/>
  </pageFields>
  <dataFields count="1">
    <dataField name="Count of Hecho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R1045748"/>
  <sheetViews>
    <sheetView zoomScale="85" zoomScaleNormal="85" workbookViewId="0">
      <selection activeCell="A2" sqref="A2"/>
    </sheetView>
  </sheetViews>
  <sheetFormatPr baseColWidth="10" defaultColWidth="11.42578125" defaultRowHeight="15" x14ac:dyDescent="0.25"/>
  <cols>
    <col min="1" max="1" width="18" style="78" customWidth="1"/>
    <col min="2" max="2" width="19.85546875" style="73" customWidth="1"/>
    <col min="3" max="3" width="32.140625" style="73" customWidth="1"/>
    <col min="4" max="4" width="23.5703125" style="73" customWidth="1"/>
    <col min="5" max="5" width="33.42578125" style="73" customWidth="1"/>
    <col min="6" max="6" width="15.85546875" style="73" customWidth="1"/>
    <col min="7" max="7" width="17.140625" style="73" customWidth="1"/>
    <col min="8" max="8" width="8" style="76" customWidth="1"/>
    <col min="9" max="9" width="7.7109375" style="76" customWidth="1"/>
    <col min="10" max="10" width="10.140625" style="76" customWidth="1"/>
    <col min="11" max="11" width="16.7109375" style="73" bestFit="1" customWidth="1"/>
    <col min="12" max="12" width="42.140625" style="73" customWidth="1"/>
    <col min="13" max="13" width="23" style="76" customWidth="1"/>
    <col min="14" max="14" width="22.5703125" style="76" customWidth="1"/>
    <col min="15" max="16384" width="11.42578125" style="73"/>
  </cols>
  <sheetData>
    <row r="1" spans="1:14" s="132" customFormat="1" ht="27" customHeight="1" x14ac:dyDescent="0.2">
      <c r="A1" s="145" t="s">
        <v>754</v>
      </c>
      <c r="B1" s="145" t="s">
        <v>174</v>
      </c>
      <c r="C1" s="145" t="s">
        <v>759</v>
      </c>
      <c r="D1" s="145" t="s">
        <v>761</v>
      </c>
      <c r="E1" s="145" t="s">
        <v>763</v>
      </c>
      <c r="F1" s="145" t="s">
        <v>765</v>
      </c>
      <c r="G1" s="145" t="s">
        <v>767</v>
      </c>
      <c r="H1" s="145" t="s">
        <v>94</v>
      </c>
      <c r="I1" s="145" t="s">
        <v>771</v>
      </c>
      <c r="J1" s="145" t="s">
        <v>773</v>
      </c>
      <c r="K1" s="145" t="s">
        <v>775</v>
      </c>
      <c r="L1" s="145" t="s">
        <v>777</v>
      </c>
      <c r="M1" s="145" t="s">
        <v>187</v>
      </c>
      <c r="N1" s="145" t="s">
        <v>188</v>
      </c>
    </row>
    <row r="2" spans="1:14" x14ac:dyDescent="0.25">
      <c r="A2" s="130" t="s">
        <v>785</v>
      </c>
      <c r="B2" s="130" t="s">
        <v>27</v>
      </c>
      <c r="C2" s="110" t="s">
        <v>147</v>
      </c>
      <c r="D2" s="130" t="s">
        <v>18</v>
      </c>
      <c r="E2" s="110" t="s">
        <v>781</v>
      </c>
      <c r="F2" s="130" t="s">
        <v>11</v>
      </c>
      <c r="G2" s="130" t="s">
        <v>136</v>
      </c>
      <c r="H2" s="131">
        <v>19</v>
      </c>
      <c r="I2" s="131" t="s">
        <v>24</v>
      </c>
      <c r="J2" s="76">
        <v>0</v>
      </c>
      <c r="K2" s="110" t="s">
        <v>17</v>
      </c>
      <c r="L2" s="130" t="s">
        <v>189</v>
      </c>
      <c r="M2" s="158">
        <v>592198.5527</v>
      </c>
      <c r="N2" s="158">
        <v>6143355.8134000003</v>
      </c>
    </row>
    <row r="3" spans="1:14" x14ac:dyDescent="0.25">
      <c r="A3" s="130" t="s">
        <v>786</v>
      </c>
      <c r="B3" s="130" t="s">
        <v>34</v>
      </c>
      <c r="C3" s="110" t="s">
        <v>134</v>
      </c>
      <c r="D3" s="130" t="s">
        <v>12</v>
      </c>
      <c r="E3" s="110" t="s">
        <v>14</v>
      </c>
      <c r="F3" s="130" t="s">
        <v>21</v>
      </c>
      <c r="G3" s="130" t="s">
        <v>136</v>
      </c>
      <c r="H3" s="131">
        <v>32</v>
      </c>
      <c r="I3" s="131" t="s">
        <v>22</v>
      </c>
      <c r="J3" s="76">
        <v>0</v>
      </c>
      <c r="K3" s="110"/>
      <c r="L3" s="130" t="s">
        <v>208</v>
      </c>
      <c r="M3" s="158">
        <v>696759.6</v>
      </c>
      <c r="N3" s="158">
        <v>6170525.0899999999</v>
      </c>
    </row>
    <row r="4" spans="1:14" x14ac:dyDescent="0.25">
      <c r="A4" s="130" t="s">
        <v>787</v>
      </c>
      <c r="B4" s="130" t="s">
        <v>39</v>
      </c>
      <c r="C4" s="110" t="s">
        <v>191</v>
      </c>
      <c r="D4" s="130" t="s">
        <v>12</v>
      </c>
      <c r="E4" s="110" t="s">
        <v>781</v>
      </c>
      <c r="F4" s="130" t="s">
        <v>17</v>
      </c>
      <c r="G4" s="130" t="s">
        <v>137</v>
      </c>
      <c r="H4" s="131">
        <v>37</v>
      </c>
      <c r="I4" s="131" t="s">
        <v>24</v>
      </c>
      <c r="J4" s="76">
        <v>0</v>
      </c>
      <c r="K4" s="110" t="s">
        <v>46</v>
      </c>
      <c r="L4" s="130" t="s">
        <v>209</v>
      </c>
      <c r="M4" s="158">
        <v>790491.95</v>
      </c>
      <c r="N4" s="158">
        <v>6211259.4100000001</v>
      </c>
    </row>
    <row r="5" spans="1:14" x14ac:dyDescent="0.25">
      <c r="A5" s="130" t="s">
        <v>788</v>
      </c>
      <c r="B5" s="130" t="s">
        <v>37</v>
      </c>
      <c r="C5" s="110" t="s">
        <v>134</v>
      </c>
      <c r="D5" s="130" t="s">
        <v>12</v>
      </c>
      <c r="E5" s="110" t="s">
        <v>784</v>
      </c>
      <c r="F5" s="130" t="s">
        <v>11</v>
      </c>
      <c r="G5" s="130" t="s">
        <v>136</v>
      </c>
      <c r="H5" s="131">
        <v>23</v>
      </c>
      <c r="I5" s="131" t="s">
        <v>22</v>
      </c>
      <c r="J5" s="76">
        <v>0</v>
      </c>
      <c r="K5" s="110"/>
      <c r="L5" s="130" t="s">
        <v>210</v>
      </c>
      <c r="M5" s="158">
        <v>460161</v>
      </c>
      <c r="N5" s="158">
        <v>6359752.5899999999</v>
      </c>
    </row>
    <row r="6" spans="1:14" x14ac:dyDescent="0.25">
      <c r="A6" s="130" t="s">
        <v>789</v>
      </c>
      <c r="B6" s="130" t="s">
        <v>40</v>
      </c>
      <c r="C6" s="110" t="s">
        <v>40</v>
      </c>
      <c r="D6" s="130" t="s">
        <v>18</v>
      </c>
      <c r="E6" s="110" t="s">
        <v>784</v>
      </c>
      <c r="F6" s="130" t="s">
        <v>17</v>
      </c>
      <c r="G6" s="130" t="s">
        <v>137</v>
      </c>
      <c r="H6" s="131">
        <v>35</v>
      </c>
      <c r="I6" s="131" t="s">
        <v>22</v>
      </c>
      <c r="J6" s="76">
        <v>0</v>
      </c>
      <c r="K6" s="110"/>
      <c r="L6" s="130" t="s">
        <v>211</v>
      </c>
      <c r="M6" s="158">
        <v>410858.77500000002</v>
      </c>
      <c r="N6" s="158">
        <v>6527516.8963000001</v>
      </c>
    </row>
    <row r="7" spans="1:14" x14ac:dyDescent="0.25">
      <c r="A7" s="130" t="s">
        <v>790</v>
      </c>
      <c r="B7" s="130" t="s">
        <v>27</v>
      </c>
      <c r="C7" s="110" t="s">
        <v>134</v>
      </c>
      <c r="D7" s="130" t="s">
        <v>12</v>
      </c>
      <c r="E7" s="110" t="s">
        <v>782</v>
      </c>
      <c r="F7" s="130" t="s">
        <v>126</v>
      </c>
      <c r="G7" s="130" t="s">
        <v>126</v>
      </c>
      <c r="H7" s="131">
        <v>87</v>
      </c>
      <c r="I7" s="131" t="s">
        <v>22</v>
      </c>
      <c r="J7" s="76">
        <v>0</v>
      </c>
      <c r="K7" s="110" t="s">
        <v>21</v>
      </c>
      <c r="L7" s="130" t="s">
        <v>213</v>
      </c>
      <c r="M7" s="158">
        <v>589176.922490848</v>
      </c>
      <c r="N7" s="158">
        <v>6151919.5376711804</v>
      </c>
    </row>
    <row r="8" spans="1:14" x14ac:dyDescent="0.25">
      <c r="A8" s="130" t="s">
        <v>791</v>
      </c>
      <c r="B8" s="130" t="s">
        <v>27</v>
      </c>
      <c r="C8" s="110" t="s">
        <v>147</v>
      </c>
      <c r="D8" s="130" t="s">
        <v>18</v>
      </c>
      <c r="E8" s="110" t="s">
        <v>781</v>
      </c>
      <c r="F8" s="130" t="s">
        <v>11</v>
      </c>
      <c r="G8" s="130" t="s">
        <v>136</v>
      </c>
      <c r="H8" s="131">
        <v>22</v>
      </c>
      <c r="I8" s="131" t="s">
        <v>22</v>
      </c>
      <c r="J8" s="76">
        <v>0</v>
      </c>
      <c r="K8" s="110" t="s">
        <v>21</v>
      </c>
      <c r="L8" s="130" t="s">
        <v>212</v>
      </c>
      <c r="M8" s="158">
        <v>598364.16269999999</v>
      </c>
      <c r="N8" s="158">
        <v>6148393.2766000004</v>
      </c>
    </row>
    <row r="9" spans="1:14" x14ac:dyDescent="0.25">
      <c r="A9" s="130" t="s">
        <v>792</v>
      </c>
      <c r="B9" s="130" t="s">
        <v>30</v>
      </c>
      <c r="C9" s="110" t="s">
        <v>134</v>
      </c>
      <c r="D9" s="130" t="s">
        <v>12</v>
      </c>
      <c r="E9" s="110" t="s">
        <v>14</v>
      </c>
      <c r="F9" s="130" t="s">
        <v>17</v>
      </c>
      <c r="G9" s="130" t="s">
        <v>137</v>
      </c>
      <c r="H9" s="131">
        <v>16</v>
      </c>
      <c r="I9" s="131" t="s">
        <v>24</v>
      </c>
      <c r="J9" s="76">
        <v>0</v>
      </c>
      <c r="K9" s="110"/>
      <c r="L9" s="130" t="s">
        <v>214</v>
      </c>
      <c r="M9" s="158">
        <v>609535.066354746</v>
      </c>
      <c r="N9" s="158">
        <v>6317014.9263206897</v>
      </c>
    </row>
    <row r="10" spans="1:14" x14ac:dyDescent="0.25">
      <c r="A10" s="130" t="s">
        <v>793</v>
      </c>
      <c r="B10" s="130" t="s">
        <v>27</v>
      </c>
      <c r="C10" s="110" t="s">
        <v>186</v>
      </c>
      <c r="D10" s="130" t="s">
        <v>18</v>
      </c>
      <c r="E10" s="110" t="s">
        <v>781</v>
      </c>
      <c r="F10" s="130" t="s">
        <v>11</v>
      </c>
      <c r="G10" s="130" t="s">
        <v>136</v>
      </c>
      <c r="H10" s="131">
        <v>26</v>
      </c>
      <c r="I10" s="131" t="s">
        <v>22</v>
      </c>
      <c r="J10" s="76">
        <v>1</v>
      </c>
      <c r="K10" s="110" t="s">
        <v>21</v>
      </c>
      <c r="L10" s="130" t="s">
        <v>215</v>
      </c>
      <c r="M10" s="158">
        <v>595309.26020843198</v>
      </c>
      <c r="N10" s="158">
        <v>6157407.93410902</v>
      </c>
    </row>
    <row r="11" spans="1:14" x14ac:dyDescent="0.25">
      <c r="A11" s="130" t="s">
        <v>794</v>
      </c>
      <c r="B11" s="130" t="s">
        <v>27</v>
      </c>
      <c r="C11" s="110" t="s">
        <v>216</v>
      </c>
      <c r="D11" s="130" t="s">
        <v>18</v>
      </c>
      <c r="E11" s="110" t="s">
        <v>67</v>
      </c>
      <c r="F11" s="130" t="s">
        <v>11</v>
      </c>
      <c r="G11" s="130" t="s">
        <v>136</v>
      </c>
      <c r="H11" s="131">
        <v>41</v>
      </c>
      <c r="I11" s="131" t="s">
        <v>22</v>
      </c>
      <c r="J11" s="76">
        <v>0</v>
      </c>
      <c r="K11" s="110"/>
      <c r="L11" s="130" t="s">
        <v>217</v>
      </c>
      <c r="M11" s="158">
        <v>620426.13069702499</v>
      </c>
      <c r="N11" s="158">
        <v>6155325.5840108497</v>
      </c>
    </row>
    <row r="12" spans="1:14" x14ac:dyDescent="0.25">
      <c r="A12" s="130" t="s">
        <v>795</v>
      </c>
      <c r="B12" s="130" t="s">
        <v>35</v>
      </c>
      <c r="C12" s="110" t="s">
        <v>35</v>
      </c>
      <c r="D12" s="130" t="s">
        <v>18</v>
      </c>
      <c r="E12" s="110" t="s">
        <v>781</v>
      </c>
      <c r="F12" s="130" t="s">
        <v>11</v>
      </c>
      <c r="G12" s="130" t="s">
        <v>136</v>
      </c>
      <c r="H12" s="131">
        <v>22</v>
      </c>
      <c r="I12" s="131" t="s">
        <v>22</v>
      </c>
      <c r="J12" s="76">
        <v>1</v>
      </c>
      <c r="K12" s="110" t="s">
        <v>17</v>
      </c>
      <c r="L12" s="130" t="s">
        <v>218</v>
      </c>
      <c r="M12" s="158">
        <v>570055.14337127202</v>
      </c>
      <c r="N12" s="158">
        <v>6148405.9347336302</v>
      </c>
    </row>
    <row r="13" spans="1:14" x14ac:dyDescent="0.25">
      <c r="A13" s="130" t="s">
        <v>796</v>
      </c>
      <c r="B13" s="105" t="s">
        <v>31</v>
      </c>
      <c r="C13" s="110" t="s">
        <v>134</v>
      </c>
      <c r="D13" s="105" t="s">
        <v>12</v>
      </c>
      <c r="E13" s="110" t="s">
        <v>14</v>
      </c>
      <c r="F13" s="105" t="s">
        <v>17</v>
      </c>
      <c r="G13" s="105" t="s">
        <v>137</v>
      </c>
      <c r="H13" s="108">
        <v>79</v>
      </c>
      <c r="I13" s="108" t="s">
        <v>24</v>
      </c>
      <c r="J13" s="76">
        <v>0</v>
      </c>
      <c r="L13" s="105" t="s">
        <v>219</v>
      </c>
      <c r="M13" s="159">
        <v>511620.07372022601</v>
      </c>
      <c r="N13" s="159">
        <v>6283060.5772685697</v>
      </c>
    </row>
    <row r="14" spans="1:14" x14ac:dyDescent="0.25">
      <c r="A14" s="130" t="s">
        <v>797</v>
      </c>
      <c r="B14" s="105" t="s">
        <v>34</v>
      </c>
      <c r="C14" s="110" t="s">
        <v>134</v>
      </c>
      <c r="D14" s="105" t="s">
        <v>12</v>
      </c>
      <c r="E14" s="110" t="s">
        <v>14</v>
      </c>
      <c r="F14" s="105" t="s">
        <v>17</v>
      </c>
      <c r="G14" s="105" t="s">
        <v>136</v>
      </c>
      <c r="H14" s="108">
        <v>54</v>
      </c>
      <c r="I14" s="108" t="s">
        <v>22</v>
      </c>
      <c r="J14" s="76">
        <v>0</v>
      </c>
      <c r="L14" s="105" t="s">
        <v>220</v>
      </c>
      <c r="M14" s="159">
        <v>680874.66654483497</v>
      </c>
      <c r="N14" s="159">
        <v>6152768.5336322701</v>
      </c>
    </row>
    <row r="15" spans="1:14" x14ac:dyDescent="0.25">
      <c r="A15" s="130" t="s">
        <v>798</v>
      </c>
      <c r="B15" s="105" t="s">
        <v>27</v>
      </c>
      <c r="C15" s="110" t="s">
        <v>225</v>
      </c>
      <c r="D15" s="105" t="s">
        <v>12</v>
      </c>
      <c r="E15" s="110" t="s">
        <v>782</v>
      </c>
      <c r="F15" s="105" t="s">
        <v>126</v>
      </c>
      <c r="G15" s="105" t="s">
        <v>126</v>
      </c>
      <c r="H15" s="108">
        <v>86</v>
      </c>
      <c r="I15" s="108" t="s">
        <v>24</v>
      </c>
      <c r="J15" s="76">
        <v>1</v>
      </c>
      <c r="K15" s="110" t="s">
        <v>16</v>
      </c>
      <c r="L15" s="105" t="s">
        <v>224</v>
      </c>
      <c r="M15" s="159">
        <v>614164.331291095</v>
      </c>
      <c r="N15" s="159">
        <v>6152258.7137355497</v>
      </c>
    </row>
    <row r="16" spans="1:14" x14ac:dyDescent="0.25">
      <c r="A16" s="130" t="s">
        <v>799</v>
      </c>
      <c r="B16" s="105" t="s">
        <v>27</v>
      </c>
      <c r="C16" s="110" t="s">
        <v>139</v>
      </c>
      <c r="D16" s="105" t="s">
        <v>18</v>
      </c>
      <c r="E16" s="110" t="s">
        <v>781</v>
      </c>
      <c r="F16" s="105" t="s">
        <v>11</v>
      </c>
      <c r="G16" s="105" t="s">
        <v>137</v>
      </c>
      <c r="H16" s="108">
        <v>20</v>
      </c>
      <c r="I16" s="108" t="s">
        <v>22</v>
      </c>
      <c r="J16" s="76">
        <v>2</v>
      </c>
      <c r="K16" s="110" t="s">
        <v>17</v>
      </c>
      <c r="L16" s="105" t="s">
        <v>221</v>
      </c>
      <c r="M16" s="159">
        <v>571062.95112380304</v>
      </c>
      <c r="N16" s="159">
        <v>6156379.6698356196</v>
      </c>
    </row>
    <row r="17" spans="1:14" x14ac:dyDescent="0.25">
      <c r="A17" s="130" t="s">
        <v>800</v>
      </c>
      <c r="B17" s="105" t="s">
        <v>29</v>
      </c>
      <c r="C17" s="110" t="s">
        <v>227</v>
      </c>
      <c r="D17" s="105" t="s">
        <v>18</v>
      </c>
      <c r="E17" s="110" t="s">
        <v>782</v>
      </c>
      <c r="F17" s="105" t="s">
        <v>126</v>
      </c>
      <c r="G17" s="105" t="s">
        <v>126</v>
      </c>
      <c r="H17" s="108">
        <v>89</v>
      </c>
      <c r="I17" s="106" t="s">
        <v>24</v>
      </c>
      <c r="J17" s="76">
        <v>1</v>
      </c>
      <c r="K17" s="110" t="s">
        <v>17</v>
      </c>
      <c r="L17" s="105" t="s">
        <v>226</v>
      </c>
      <c r="M17" s="159">
        <v>440051.37432786101</v>
      </c>
      <c r="N17" s="159">
        <v>6236568.7572945198</v>
      </c>
    </row>
    <row r="18" spans="1:14" x14ac:dyDescent="0.25">
      <c r="A18" s="130" t="s">
        <v>801</v>
      </c>
      <c r="B18" s="105" t="s">
        <v>39</v>
      </c>
      <c r="C18" s="110" t="s">
        <v>39</v>
      </c>
      <c r="D18" s="105" t="s">
        <v>18</v>
      </c>
      <c r="E18" s="110" t="s">
        <v>781</v>
      </c>
      <c r="F18" s="105" t="s">
        <v>19</v>
      </c>
      <c r="G18" s="105" t="s">
        <v>136</v>
      </c>
      <c r="H18" s="108">
        <v>67</v>
      </c>
      <c r="I18" s="108" t="s">
        <v>22</v>
      </c>
      <c r="J18" s="76">
        <v>1</v>
      </c>
      <c r="K18" s="110" t="s">
        <v>11</v>
      </c>
      <c r="L18" s="105" t="s">
        <v>247</v>
      </c>
      <c r="M18" s="159">
        <v>744969.27323256596</v>
      </c>
      <c r="N18" s="159">
        <v>6181933.4344818396</v>
      </c>
    </row>
    <row r="19" spans="1:14" x14ac:dyDescent="0.25">
      <c r="A19" s="130" t="s">
        <v>802</v>
      </c>
      <c r="B19" s="105" t="s">
        <v>27</v>
      </c>
      <c r="C19" s="110" t="s">
        <v>134</v>
      </c>
      <c r="D19" s="105" t="s">
        <v>18</v>
      </c>
      <c r="E19" s="110" t="s">
        <v>783</v>
      </c>
      <c r="F19" s="105" t="s">
        <v>11</v>
      </c>
      <c r="G19" s="105" t="s">
        <v>136</v>
      </c>
      <c r="H19" s="108">
        <v>47</v>
      </c>
      <c r="I19" s="108" t="s">
        <v>22</v>
      </c>
      <c r="J19" s="76">
        <v>7</v>
      </c>
      <c r="L19" s="105" t="s">
        <v>223</v>
      </c>
      <c r="M19" s="159">
        <v>582302.76378536399</v>
      </c>
      <c r="N19" s="159">
        <v>6162019.3382385103</v>
      </c>
    </row>
    <row r="20" spans="1:14" x14ac:dyDescent="0.25">
      <c r="A20" s="130" t="s">
        <v>803</v>
      </c>
      <c r="B20" s="105" t="s">
        <v>35</v>
      </c>
      <c r="C20" s="110" t="s">
        <v>35</v>
      </c>
      <c r="D20" s="105" t="s">
        <v>18</v>
      </c>
      <c r="E20" s="110" t="s">
        <v>781</v>
      </c>
      <c r="F20" s="105" t="s">
        <v>11</v>
      </c>
      <c r="G20" s="105" t="s">
        <v>136</v>
      </c>
      <c r="H20" s="108">
        <v>39</v>
      </c>
      <c r="I20" s="108" t="s">
        <v>22</v>
      </c>
      <c r="J20" s="76">
        <v>1</v>
      </c>
      <c r="K20" s="110" t="s">
        <v>46</v>
      </c>
      <c r="L20" s="105" t="s">
        <v>228</v>
      </c>
      <c r="M20" s="159">
        <v>578155.98546788504</v>
      </c>
      <c r="N20" s="159">
        <v>6140582.3227052903</v>
      </c>
    </row>
    <row r="21" spans="1:14" x14ac:dyDescent="0.25">
      <c r="A21" s="130" t="s">
        <v>804</v>
      </c>
      <c r="B21" s="105" t="s">
        <v>35</v>
      </c>
      <c r="C21" s="110" t="s">
        <v>35</v>
      </c>
      <c r="D21" s="105" t="s">
        <v>18</v>
      </c>
      <c r="E21" s="110" t="s">
        <v>781</v>
      </c>
      <c r="F21" s="105" t="s">
        <v>11</v>
      </c>
      <c r="G21" s="105" t="s">
        <v>136</v>
      </c>
      <c r="H21" s="108">
        <v>23</v>
      </c>
      <c r="I21" s="108" t="s">
        <v>22</v>
      </c>
      <c r="J21" s="76">
        <v>1</v>
      </c>
      <c r="K21" s="110" t="s">
        <v>21</v>
      </c>
      <c r="L21" s="105" t="s">
        <v>222</v>
      </c>
      <c r="M21" s="159">
        <v>569586.737575331</v>
      </c>
      <c r="N21" s="159">
        <v>6142324.6039890796</v>
      </c>
    </row>
    <row r="22" spans="1:14" x14ac:dyDescent="0.25">
      <c r="A22" s="130" t="s">
        <v>805</v>
      </c>
      <c r="B22" s="105" t="s">
        <v>27</v>
      </c>
      <c r="C22" s="110" t="s">
        <v>230</v>
      </c>
      <c r="D22" s="105" t="s">
        <v>12</v>
      </c>
      <c r="E22" s="110" t="s">
        <v>781</v>
      </c>
      <c r="F22" s="105" t="s">
        <v>11</v>
      </c>
      <c r="G22" s="105" t="s">
        <v>136</v>
      </c>
      <c r="H22" s="108">
        <v>67</v>
      </c>
      <c r="I22" s="108" t="s">
        <v>22</v>
      </c>
      <c r="J22" s="76">
        <v>1</v>
      </c>
      <c r="K22" s="110" t="s">
        <v>11</v>
      </c>
      <c r="L22" s="105" t="s">
        <v>229</v>
      </c>
      <c r="M22" s="159">
        <v>605337.96886710601</v>
      </c>
      <c r="N22" s="159">
        <v>6151143.0522601698</v>
      </c>
    </row>
    <row r="23" spans="1:14" x14ac:dyDescent="0.25">
      <c r="A23" s="130" t="s">
        <v>806</v>
      </c>
      <c r="B23" s="105" t="s">
        <v>27</v>
      </c>
      <c r="C23" s="110" t="s">
        <v>232</v>
      </c>
      <c r="D23" s="105" t="s">
        <v>18</v>
      </c>
      <c r="E23" s="110" t="s">
        <v>781</v>
      </c>
      <c r="F23" s="105" t="s">
        <v>11</v>
      </c>
      <c r="G23" s="105" t="s">
        <v>136</v>
      </c>
      <c r="H23" s="108">
        <v>43</v>
      </c>
      <c r="I23" s="108" t="s">
        <v>22</v>
      </c>
      <c r="J23" s="76">
        <v>1</v>
      </c>
      <c r="K23" s="110" t="s">
        <v>153</v>
      </c>
      <c r="L23" s="105" t="s">
        <v>231</v>
      </c>
      <c r="M23" s="159">
        <v>591712.19977229997</v>
      </c>
      <c r="N23" s="159">
        <v>6154626.3858465599</v>
      </c>
    </row>
    <row r="24" spans="1:14" x14ac:dyDescent="0.25">
      <c r="A24" s="130" t="s">
        <v>807</v>
      </c>
      <c r="B24" s="105" t="s">
        <v>36</v>
      </c>
      <c r="C24" s="110" t="s">
        <v>401</v>
      </c>
      <c r="D24" s="105" t="s">
        <v>18</v>
      </c>
      <c r="E24" s="110" t="s">
        <v>783</v>
      </c>
      <c r="F24" s="105" t="s">
        <v>11</v>
      </c>
      <c r="G24" s="105" t="s">
        <v>136</v>
      </c>
      <c r="H24" s="108">
        <v>15</v>
      </c>
      <c r="I24" s="108" t="s">
        <v>22</v>
      </c>
      <c r="J24" s="76">
        <v>0</v>
      </c>
      <c r="K24" s="110"/>
      <c r="L24" s="104" t="s">
        <v>234</v>
      </c>
      <c r="M24" s="159">
        <v>416946.488488667</v>
      </c>
      <c r="N24" s="159">
        <v>6448747.8735135105</v>
      </c>
    </row>
    <row r="25" spans="1:14" x14ac:dyDescent="0.25">
      <c r="A25" s="130" t="s">
        <v>808</v>
      </c>
      <c r="B25" s="105" t="s">
        <v>35</v>
      </c>
      <c r="C25" s="110" t="s">
        <v>35</v>
      </c>
      <c r="D25" s="105" t="s">
        <v>12</v>
      </c>
      <c r="E25" s="110" t="s">
        <v>14</v>
      </c>
      <c r="F25" s="105" t="s">
        <v>17</v>
      </c>
      <c r="G25" s="105" t="s">
        <v>136</v>
      </c>
      <c r="H25" s="108">
        <v>30</v>
      </c>
      <c r="I25" s="108" t="s">
        <v>22</v>
      </c>
      <c r="J25" s="76">
        <v>0</v>
      </c>
      <c r="K25" s="110"/>
      <c r="L25" s="105" t="s">
        <v>233</v>
      </c>
      <c r="M25" s="159">
        <v>573306.95234914497</v>
      </c>
      <c r="N25" s="159">
        <v>6139068.5202166298</v>
      </c>
    </row>
    <row r="26" spans="1:14" x14ac:dyDescent="0.25">
      <c r="A26" s="130" t="s">
        <v>809</v>
      </c>
      <c r="B26" s="105" t="s">
        <v>35</v>
      </c>
      <c r="C26" s="110" t="s">
        <v>35</v>
      </c>
      <c r="D26" s="105" t="s">
        <v>18</v>
      </c>
      <c r="E26" s="110" t="s">
        <v>781</v>
      </c>
      <c r="F26" s="105" t="s">
        <v>11</v>
      </c>
      <c r="G26" s="105" t="s">
        <v>136</v>
      </c>
      <c r="H26" s="108">
        <v>23</v>
      </c>
      <c r="I26" s="108" t="s">
        <v>22</v>
      </c>
      <c r="J26" s="76">
        <v>0</v>
      </c>
      <c r="K26" s="110" t="s">
        <v>16</v>
      </c>
      <c r="L26" s="105" t="s">
        <v>235</v>
      </c>
      <c r="M26" s="159">
        <v>575237.50409584795</v>
      </c>
      <c r="N26" s="159">
        <v>6138670.5255394699</v>
      </c>
    </row>
    <row r="27" spans="1:14" x14ac:dyDescent="0.25">
      <c r="A27" s="130" t="s">
        <v>810</v>
      </c>
      <c r="B27" s="105" t="s">
        <v>5</v>
      </c>
      <c r="C27" s="110" t="s">
        <v>5</v>
      </c>
      <c r="D27" s="105" t="s">
        <v>18</v>
      </c>
      <c r="E27" s="110" t="s">
        <v>781</v>
      </c>
      <c r="F27" s="105" t="s">
        <v>11</v>
      </c>
      <c r="G27" s="105" t="s">
        <v>136</v>
      </c>
      <c r="H27" s="108">
        <v>25</v>
      </c>
      <c r="I27" s="108" t="s">
        <v>22</v>
      </c>
      <c r="J27" s="76">
        <v>2</v>
      </c>
      <c r="K27" s="110" t="s">
        <v>17</v>
      </c>
      <c r="L27" s="105" t="s">
        <v>248</v>
      </c>
      <c r="M27" s="159">
        <v>596359.12449362397</v>
      </c>
      <c r="N27" s="159">
        <v>6490640.5703651002</v>
      </c>
    </row>
    <row r="28" spans="1:14" x14ac:dyDescent="0.25">
      <c r="A28" s="130" t="s">
        <v>811</v>
      </c>
      <c r="B28" s="105" t="s">
        <v>27</v>
      </c>
      <c r="C28" s="110" t="s">
        <v>139</v>
      </c>
      <c r="D28" s="107" t="s">
        <v>18</v>
      </c>
      <c r="E28" s="110" t="s">
        <v>781</v>
      </c>
      <c r="F28" s="107" t="s">
        <v>11</v>
      </c>
      <c r="G28" s="107" t="s">
        <v>136</v>
      </c>
      <c r="H28" s="108">
        <v>39</v>
      </c>
      <c r="I28" s="106" t="s">
        <v>22</v>
      </c>
      <c r="J28" s="76">
        <v>16</v>
      </c>
      <c r="K28" s="110" t="s">
        <v>202</v>
      </c>
      <c r="L28" s="107" t="s">
        <v>261</v>
      </c>
      <c r="M28" s="159">
        <v>570365.46819446504</v>
      </c>
      <c r="N28" s="159">
        <v>6157553.7292024801</v>
      </c>
    </row>
    <row r="29" spans="1:14" x14ac:dyDescent="0.25">
      <c r="A29" s="130" t="s">
        <v>812</v>
      </c>
      <c r="B29" s="105" t="s">
        <v>27</v>
      </c>
      <c r="C29" s="110" t="s">
        <v>205</v>
      </c>
      <c r="D29" s="105" t="s">
        <v>12</v>
      </c>
      <c r="E29" s="110" t="s">
        <v>781</v>
      </c>
      <c r="F29" s="105" t="s">
        <v>11</v>
      </c>
      <c r="G29" s="105" t="s">
        <v>136</v>
      </c>
      <c r="H29" s="108">
        <v>39</v>
      </c>
      <c r="I29" s="108" t="s">
        <v>22</v>
      </c>
      <c r="J29" s="76">
        <v>0</v>
      </c>
      <c r="K29" s="110" t="s">
        <v>17</v>
      </c>
      <c r="L29" s="105" t="s">
        <v>206</v>
      </c>
      <c r="M29" s="159">
        <v>630297.15777352301</v>
      </c>
      <c r="N29" s="159">
        <v>6151451.04138707</v>
      </c>
    </row>
    <row r="30" spans="1:14" x14ac:dyDescent="0.25">
      <c r="A30" s="130" t="s">
        <v>813</v>
      </c>
      <c r="B30" s="105" t="s">
        <v>34</v>
      </c>
      <c r="C30" s="110" t="s">
        <v>134</v>
      </c>
      <c r="D30" s="105" t="s">
        <v>12</v>
      </c>
      <c r="E30" s="110" t="s">
        <v>781</v>
      </c>
      <c r="F30" s="105" t="s">
        <v>17</v>
      </c>
      <c r="G30" s="105" t="s">
        <v>136</v>
      </c>
      <c r="H30" s="108">
        <v>77</v>
      </c>
      <c r="I30" s="108" t="s">
        <v>24</v>
      </c>
      <c r="J30" s="76">
        <v>0</v>
      </c>
      <c r="K30" s="110" t="s">
        <v>21</v>
      </c>
      <c r="L30" s="105" t="s">
        <v>241</v>
      </c>
      <c r="M30" s="159">
        <v>661262.00154850504</v>
      </c>
      <c r="N30" s="159">
        <v>6148677.65982938</v>
      </c>
    </row>
    <row r="31" spans="1:14" x14ac:dyDescent="0.25">
      <c r="A31" s="130" t="s">
        <v>814</v>
      </c>
      <c r="B31" s="105" t="s">
        <v>28</v>
      </c>
      <c r="C31" s="110" t="s">
        <v>134</v>
      </c>
      <c r="D31" s="105" t="s">
        <v>12</v>
      </c>
      <c r="E31" s="110" t="s">
        <v>783</v>
      </c>
      <c r="F31" s="105" t="s">
        <v>11</v>
      </c>
      <c r="G31" s="105" t="s">
        <v>136</v>
      </c>
      <c r="H31" s="108">
        <v>29</v>
      </c>
      <c r="I31" s="108" t="s">
        <v>22</v>
      </c>
      <c r="J31" s="76">
        <v>0</v>
      </c>
      <c r="K31" s="110"/>
      <c r="L31" s="105" t="s">
        <v>240</v>
      </c>
      <c r="M31" s="159">
        <v>724738.56605097104</v>
      </c>
      <c r="N31" s="159">
        <v>6382710.5900376802</v>
      </c>
    </row>
    <row r="32" spans="1:14" x14ac:dyDescent="0.25">
      <c r="A32" s="130" t="s">
        <v>815</v>
      </c>
      <c r="B32" s="105" t="s">
        <v>35</v>
      </c>
      <c r="C32" s="110" t="s">
        <v>35</v>
      </c>
      <c r="D32" s="105" t="s">
        <v>18</v>
      </c>
      <c r="E32" s="110" t="s">
        <v>782</v>
      </c>
      <c r="F32" s="105" t="s">
        <v>126</v>
      </c>
      <c r="G32" s="105" t="s">
        <v>126</v>
      </c>
      <c r="H32" s="108">
        <v>76</v>
      </c>
      <c r="I32" s="108" t="s">
        <v>24</v>
      </c>
      <c r="J32" s="76">
        <v>1</v>
      </c>
      <c r="K32" s="110" t="s">
        <v>11</v>
      </c>
      <c r="L32" s="105" t="s">
        <v>238</v>
      </c>
      <c r="M32" s="159">
        <v>566295.42497477797</v>
      </c>
      <c r="N32" s="159">
        <v>6144638.8833691403</v>
      </c>
    </row>
    <row r="33" spans="1:14" x14ac:dyDescent="0.25">
      <c r="A33" s="130" t="s">
        <v>816</v>
      </c>
      <c r="B33" s="105" t="s">
        <v>37</v>
      </c>
      <c r="C33" s="110" t="s">
        <v>134</v>
      </c>
      <c r="D33" s="105" t="s">
        <v>12</v>
      </c>
      <c r="E33" s="110" t="s">
        <v>14</v>
      </c>
      <c r="F33" s="105" t="s">
        <v>17</v>
      </c>
      <c r="G33" s="105" t="s">
        <v>137</v>
      </c>
      <c r="H33" s="108">
        <v>25</v>
      </c>
      <c r="I33" s="108" t="s">
        <v>22</v>
      </c>
      <c r="J33" s="76">
        <v>0</v>
      </c>
      <c r="K33" s="110"/>
      <c r="L33" s="105" t="s">
        <v>239</v>
      </c>
      <c r="M33" s="159">
        <v>404564.8211</v>
      </c>
      <c r="N33" s="159">
        <v>6343604.6163999997</v>
      </c>
    </row>
    <row r="34" spans="1:14" x14ac:dyDescent="0.25">
      <c r="A34" s="130" t="s">
        <v>817</v>
      </c>
      <c r="B34" s="105" t="s">
        <v>26</v>
      </c>
      <c r="C34" s="110" t="s">
        <v>134</v>
      </c>
      <c r="D34" s="105" t="s">
        <v>12</v>
      </c>
      <c r="E34" s="110" t="s">
        <v>783</v>
      </c>
      <c r="F34" s="105" t="s">
        <v>11</v>
      </c>
      <c r="G34" s="105" t="s">
        <v>136</v>
      </c>
      <c r="H34" s="108">
        <v>50</v>
      </c>
      <c r="I34" s="108" t="s">
        <v>22</v>
      </c>
      <c r="J34" s="76">
        <v>0</v>
      </c>
      <c r="K34" s="110"/>
      <c r="L34" s="105" t="s">
        <v>237</v>
      </c>
      <c r="M34" s="159">
        <v>440029.14658279502</v>
      </c>
      <c r="N34" s="159">
        <v>6635283.3663741397</v>
      </c>
    </row>
    <row r="35" spans="1:14" x14ac:dyDescent="0.25">
      <c r="A35" s="130" t="s">
        <v>818</v>
      </c>
      <c r="B35" s="109" t="s">
        <v>27</v>
      </c>
      <c r="C35" s="110" t="s">
        <v>147</v>
      </c>
      <c r="D35" s="112" t="s">
        <v>18</v>
      </c>
      <c r="E35" s="110" t="s">
        <v>783</v>
      </c>
      <c r="F35" s="112" t="s">
        <v>11</v>
      </c>
      <c r="G35" s="112" t="s">
        <v>136</v>
      </c>
      <c r="H35" s="146">
        <v>24</v>
      </c>
      <c r="I35" s="113" t="s">
        <v>22</v>
      </c>
      <c r="J35" s="76">
        <v>23</v>
      </c>
      <c r="L35" s="109" t="s">
        <v>292</v>
      </c>
      <c r="M35" s="160">
        <v>592774.19931156898</v>
      </c>
      <c r="N35" s="160">
        <v>6144591.4783334602</v>
      </c>
    </row>
    <row r="36" spans="1:14" x14ac:dyDescent="0.25">
      <c r="A36" s="130" t="s">
        <v>819</v>
      </c>
      <c r="B36" s="105" t="s">
        <v>41</v>
      </c>
      <c r="C36" s="110" t="s">
        <v>245</v>
      </c>
      <c r="D36" s="105" t="s">
        <v>12</v>
      </c>
      <c r="E36" s="110" t="s">
        <v>782</v>
      </c>
      <c r="F36" s="105" t="s">
        <v>126</v>
      </c>
      <c r="G36" s="105" t="s">
        <v>126</v>
      </c>
      <c r="H36" s="108">
        <v>39</v>
      </c>
      <c r="I36" s="108" t="s">
        <v>22</v>
      </c>
      <c r="J36" s="76">
        <v>0</v>
      </c>
      <c r="K36" s="110" t="s">
        <v>16</v>
      </c>
      <c r="L36" s="107" t="s">
        <v>484</v>
      </c>
      <c r="M36" s="159">
        <v>551915.57660565502</v>
      </c>
      <c r="N36" s="159">
        <v>6188687.7669329299</v>
      </c>
    </row>
    <row r="37" spans="1:14" x14ac:dyDescent="0.25">
      <c r="A37" s="130" t="s">
        <v>820</v>
      </c>
      <c r="B37" s="105" t="s">
        <v>27</v>
      </c>
      <c r="C37" s="110" t="s">
        <v>134</v>
      </c>
      <c r="D37" s="105" t="s">
        <v>12</v>
      </c>
      <c r="E37" s="110" t="s">
        <v>14</v>
      </c>
      <c r="F37" s="105" t="s">
        <v>17</v>
      </c>
      <c r="G37" s="105" t="s">
        <v>137</v>
      </c>
      <c r="H37" s="108">
        <v>42</v>
      </c>
      <c r="I37" s="108" t="s">
        <v>22</v>
      </c>
      <c r="J37" s="76">
        <v>0</v>
      </c>
      <c r="K37" s="110"/>
      <c r="L37" s="105" t="s">
        <v>236</v>
      </c>
      <c r="M37" s="159">
        <v>607526.60164959799</v>
      </c>
      <c r="N37" s="159">
        <v>6186390.9683657195</v>
      </c>
    </row>
    <row r="38" spans="1:14" x14ac:dyDescent="0.25">
      <c r="A38" s="130" t="s">
        <v>821</v>
      </c>
      <c r="B38" s="105" t="s">
        <v>34</v>
      </c>
      <c r="C38" s="110" t="s">
        <v>169</v>
      </c>
      <c r="D38" s="105" t="s">
        <v>18</v>
      </c>
      <c r="E38" s="110" t="s">
        <v>782</v>
      </c>
      <c r="F38" s="105" t="s">
        <v>126</v>
      </c>
      <c r="G38" s="105" t="s">
        <v>126</v>
      </c>
      <c r="H38" s="108">
        <v>40</v>
      </c>
      <c r="I38" s="108" t="s">
        <v>24</v>
      </c>
      <c r="J38" s="76">
        <v>1</v>
      </c>
      <c r="K38" s="110" t="s">
        <v>11</v>
      </c>
      <c r="L38" s="105" t="s">
        <v>242</v>
      </c>
      <c r="M38" s="159">
        <v>657278.34999364906</v>
      </c>
      <c r="N38" s="159">
        <v>6140684.7712420896</v>
      </c>
    </row>
    <row r="39" spans="1:14" x14ac:dyDescent="0.25">
      <c r="A39" s="130" t="s">
        <v>822</v>
      </c>
      <c r="B39" s="105" t="s">
        <v>35</v>
      </c>
      <c r="C39" s="110" t="s">
        <v>35</v>
      </c>
      <c r="D39" s="107" t="s">
        <v>18</v>
      </c>
      <c r="E39" s="110" t="s">
        <v>782</v>
      </c>
      <c r="F39" s="107" t="s">
        <v>126</v>
      </c>
      <c r="G39" s="107" t="s">
        <v>126</v>
      </c>
      <c r="H39" s="108">
        <v>86</v>
      </c>
      <c r="I39" s="106" t="s">
        <v>24</v>
      </c>
      <c r="J39" s="76">
        <v>7</v>
      </c>
      <c r="K39" s="110" t="s">
        <v>17</v>
      </c>
      <c r="L39" s="107" t="s">
        <v>262</v>
      </c>
      <c r="M39" s="159">
        <v>577131.84972859803</v>
      </c>
      <c r="N39" s="159">
        <v>6136789.3699416202</v>
      </c>
    </row>
    <row r="40" spans="1:14" x14ac:dyDescent="0.25">
      <c r="A40" s="130" t="s">
        <v>823</v>
      </c>
      <c r="B40" s="105" t="s">
        <v>35</v>
      </c>
      <c r="C40" s="110" t="s">
        <v>35</v>
      </c>
      <c r="D40" s="105" t="s">
        <v>18</v>
      </c>
      <c r="E40" s="110" t="s">
        <v>781</v>
      </c>
      <c r="F40" s="105" t="s">
        <v>17</v>
      </c>
      <c r="G40" s="105" t="s">
        <v>136</v>
      </c>
      <c r="H40" s="108">
        <v>65</v>
      </c>
      <c r="I40" s="108" t="s">
        <v>22</v>
      </c>
      <c r="J40" s="76">
        <v>1</v>
      </c>
      <c r="K40" s="110" t="s">
        <v>17</v>
      </c>
      <c r="L40" s="105" t="s">
        <v>244</v>
      </c>
      <c r="M40" s="159">
        <v>575715.00463359698</v>
      </c>
      <c r="N40" s="159">
        <v>6135250.0649459502</v>
      </c>
    </row>
    <row r="41" spans="1:14" x14ac:dyDescent="0.25">
      <c r="A41" s="130" t="s">
        <v>822</v>
      </c>
      <c r="B41" s="105" t="s">
        <v>27</v>
      </c>
      <c r="C41" s="110" t="s">
        <v>245</v>
      </c>
      <c r="D41" s="105" t="s">
        <v>18</v>
      </c>
      <c r="E41" s="110" t="s">
        <v>781</v>
      </c>
      <c r="F41" s="105" t="s">
        <v>11</v>
      </c>
      <c r="G41" s="105" t="s">
        <v>136</v>
      </c>
      <c r="H41" s="108">
        <v>20</v>
      </c>
      <c r="I41" s="108" t="s">
        <v>22</v>
      </c>
      <c r="J41" s="76">
        <v>1</v>
      </c>
      <c r="K41" s="110" t="s">
        <v>16</v>
      </c>
      <c r="L41" s="105" t="s">
        <v>243</v>
      </c>
      <c r="M41" s="159">
        <v>556597.09280917596</v>
      </c>
      <c r="N41" s="159">
        <v>6187157.2268079901</v>
      </c>
    </row>
    <row r="42" spans="1:14" x14ac:dyDescent="0.25">
      <c r="A42" s="130" t="s">
        <v>824</v>
      </c>
      <c r="B42" s="105" t="s">
        <v>37</v>
      </c>
      <c r="C42" s="110" t="s">
        <v>134</v>
      </c>
      <c r="D42" s="105" t="s">
        <v>12</v>
      </c>
      <c r="E42" s="110" t="s">
        <v>14</v>
      </c>
      <c r="F42" s="105" t="s">
        <v>21</v>
      </c>
      <c r="G42" s="105" t="s">
        <v>136</v>
      </c>
      <c r="H42" s="108">
        <v>50</v>
      </c>
      <c r="I42" s="108" t="s">
        <v>22</v>
      </c>
      <c r="J42" s="76">
        <v>0</v>
      </c>
      <c r="K42" s="110"/>
      <c r="L42" s="105" t="s">
        <v>246</v>
      </c>
      <c r="M42" s="159">
        <v>450177.09632089001</v>
      </c>
      <c r="N42" s="159">
        <v>6369218.6953554396</v>
      </c>
    </row>
    <row r="43" spans="1:14" x14ac:dyDescent="0.25">
      <c r="A43" s="130" t="s">
        <v>825</v>
      </c>
      <c r="B43" s="105" t="s">
        <v>29</v>
      </c>
      <c r="C43" s="110" t="s">
        <v>134</v>
      </c>
      <c r="D43" s="107" t="s">
        <v>12</v>
      </c>
      <c r="E43" s="110" t="s">
        <v>14</v>
      </c>
      <c r="F43" s="107" t="s">
        <v>17</v>
      </c>
      <c r="G43" s="107" t="s">
        <v>136</v>
      </c>
      <c r="H43" s="108">
        <v>50</v>
      </c>
      <c r="I43" s="106" t="s">
        <v>22</v>
      </c>
      <c r="J43" s="76">
        <v>0</v>
      </c>
      <c r="K43" s="110"/>
      <c r="L43" s="105" t="s">
        <v>249</v>
      </c>
      <c r="M43" s="159">
        <v>445223.93161611399</v>
      </c>
      <c r="N43" s="159">
        <v>6193470.6604469903</v>
      </c>
    </row>
    <row r="44" spans="1:14" x14ac:dyDescent="0.25">
      <c r="A44" s="130" t="s">
        <v>826</v>
      </c>
      <c r="B44" s="105" t="s">
        <v>34</v>
      </c>
      <c r="C44" s="110" t="s">
        <v>134</v>
      </c>
      <c r="D44" s="107" t="s">
        <v>18</v>
      </c>
      <c r="E44" s="110" t="s">
        <v>781</v>
      </c>
      <c r="F44" s="107" t="s">
        <v>11</v>
      </c>
      <c r="G44" s="107" t="s">
        <v>136</v>
      </c>
      <c r="H44" s="108">
        <v>44</v>
      </c>
      <c r="I44" s="106" t="s">
        <v>22</v>
      </c>
      <c r="J44" s="76">
        <v>5</v>
      </c>
      <c r="K44" s="110" t="s">
        <v>11</v>
      </c>
      <c r="L44" s="107" t="s">
        <v>285</v>
      </c>
      <c r="M44" s="159">
        <v>657805.46719371702</v>
      </c>
      <c r="N44" s="159">
        <v>6142257.5900127301</v>
      </c>
    </row>
    <row r="45" spans="1:14" x14ac:dyDescent="0.25">
      <c r="A45" s="130" t="s">
        <v>827</v>
      </c>
      <c r="B45" s="105" t="s">
        <v>5</v>
      </c>
      <c r="C45" s="110" t="s">
        <v>485</v>
      </c>
      <c r="D45" s="107" t="s">
        <v>12</v>
      </c>
      <c r="E45" s="110" t="s">
        <v>14</v>
      </c>
      <c r="F45" s="107" t="s">
        <v>21</v>
      </c>
      <c r="G45" s="107" t="s">
        <v>136</v>
      </c>
      <c r="H45" s="108">
        <v>51</v>
      </c>
      <c r="I45" s="106" t="s">
        <v>22</v>
      </c>
      <c r="J45" s="76">
        <v>0</v>
      </c>
      <c r="K45" s="110"/>
      <c r="L45" s="107" t="s">
        <v>486</v>
      </c>
      <c r="M45" s="159">
        <v>650934.49964350101</v>
      </c>
      <c r="N45" s="159">
        <v>6461486.9583646497</v>
      </c>
    </row>
    <row r="46" spans="1:14" x14ac:dyDescent="0.25">
      <c r="A46" s="130" t="s">
        <v>828</v>
      </c>
      <c r="B46" s="105" t="s">
        <v>27</v>
      </c>
      <c r="C46" s="110" t="s">
        <v>134</v>
      </c>
      <c r="D46" s="107" t="s">
        <v>12</v>
      </c>
      <c r="E46" s="110" t="s">
        <v>14</v>
      </c>
      <c r="F46" s="107" t="s">
        <v>17</v>
      </c>
      <c r="G46" s="107" t="s">
        <v>136</v>
      </c>
      <c r="H46" s="108">
        <v>24</v>
      </c>
      <c r="I46" s="106" t="s">
        <v>22</v>
      </c>
      <c r="J46" s="76">
        <v>0</v>
      </c>
      <c r="K46" s="110"/>
      <c r="L46" s="107" t="s">
        <v>251</v>
      </c>
      <c r="M46" s="159">
        <v>568347.071028593</v>
      </c>
      <c r="N46" s="159">
        <v>6168278.6687554801</v>
      </c>
    </row>
    <row r="47" spans="1:14" x14ac:dyDescent="0.25">
      <c r="A47" s="130" t="s">
        <v>829</v>
      </c>
      <c r="B47" s="105" t="s">
        <v>33</v>
      </c>
      <c r="C47" s="110" t="s">
        <v>134</v>
      </c>
      <c r="D47" s="107" t="s">
        <v>12</v>
      </c>
      <c r="E47" s="110" t="s">
        <v>781</v>
      </c>
      <c r="F47" s="107" t="s">
        <v>11</v>
      </c>
      <c r="G47" s="107" t="s">
        <v>136</v>
      </c>
      <c r="H47" s="108">
        <v>19</v>
      </c>
      <c r="I47" s="106" t="s">
        <v>22</v>
      </c>
      <c r="J47" s="76">
        <v>0</v>
      </c>
      <c r="K47" s="110" t="s">
        <v>11</v>
      </c>
      <c r="L47" s="107" t="s">
        <v>250</v>
      </c>
      <c r="M47" s="159">
        <v>697374.22544657497</v>
      </c>
      <c r="N47" s="159">
        <v>6220501.2378130304</v>
      </c>
    </row>
    <row r="48" spans="1:14" x14ac:dyDescent="0.25">
      <c r="A48" s="130" t="s">
        <v>830</v>
      </c>
      <c r="B48" s="105" t="s">
        <v>35</v>
      </c>
      <c r="C48" s="110" t="s">
        <v>35</v>
      </c>
      <c r="D48" s="107" t="s">
        <v>18</v>
      </c>
      <c r="E48" s="110" t="s">
        <v>14</v>
      </c>
      <c r="F48" s="107" t="s">
        <v>17</v>
      </c>
      <c r="G48" s="107" t="s">
        <v>136</v>
      </c>
      <c r="H48" s="108">
        <v>82</v>
      </c>
      <c r="I48" s="106" t="s">
        <v>22</v>
      </c>
      <c r="J48" s="76">
        <v>1</v>
      </c>
      <c r="K48" s="110"/>
      <c r="L48" s="107" t="s">
        <v>252</v>
      </c>
      <c r="M48" s="159">
        <v>577193.27912502305</v>
      </c>
      <c r="N48" s="159">
        <v>6143901.0059579099</v>
      </c>
    </row>
    <row r="49" spans="1:14" x14ac:dyDescent="0.25">
      <c r="A49" s="130" t="s">
        <v>831</v>
      </c>
      <c r="B49" s="105" t="s">
        <v>35</v>
      </c>
      <c r="C49" s="110" t="s">
        <v>35</v>
      </c>
      <c r="D49" s="107" t="s">
        <v>18</v>
      </c>
      <c r="E49" s="110" t="s">
        <v>781</v>
      </c>
      <c r="F49" s="107" t="s">
        <v>11</v>
      </c>
      <c r="G49" s="107" t="s">
        <v>137</v>
      </c>
      <c r="H49" s="108">
        <v>22</v>
      </c>
      <c r="I49" s="106" t="s">
        <v>22</v>
      </c>
      <c r="J49" s="76">
        <v>0</v>
      </c>
      <c r="K49" s="110" t="s">
        <v>11</v>
      </c>
      <c r="L49" s="107" t="s">
        <v>254</v>
      </c>
      <c r="M49" s="159">
        <v>562966.86914059205</v>
      </c>
      <c r="N49" s="159">
        <v>6147013.3090424296</v>
      </c>
    </row>
    <row r="50" spans="1:14" x14ac:dyDescent="0.25">
      <c r="A50" s="130" t="s">
        <v>832</v>
      </c>
      <c r="B50" s="105" t="s">
        <v>35</v>
      </c>
      <c r="C50" s="110" t="s">
        <v>35</v>
      </c>
      <c r="D50" s="107" t="s">
        <v>18</v>
      </c>
      <c r="E50" s="110" t="s">
        <v>781</v>
      </c>
      <c r="F50" s="107" t="s">
        <v>11</v>
      </c>
      <c r="G50" s="107" t="s">
        <v>136</v>
      </c>
      <c r="H50" s="108">
        <v>20</v>
      </c>
      <c r="I50" s="106" t="s">
        <v>22</v>
      </c>
      <c r="J50" s="76">
        <v>0</v>
      </c>
      <c r="K50" s="110" t="s">
        <v>46</v>
      </c>
      <c r="L50" s="107" t="s">
        <v>253</v>
      </c>
      <c r="M50" s="159">
        <v>576883.88505026</v>
      </c>
      <c r="N50" s="159">
        <v>6143207.3989309603</v>
      </c>
    </row>
    <row r="51" spans="1:14" x14ac:dyDescent="0.25">
      <c r="A51" s="130" t="s">
        <v>833</v>
      </c>
      <c r="B51" s="105" t="s">
        <v>27</v>
      </c>
      <c r="C51" s="110" t="s">
        <v>147</v>
      </c>
      <c r="D51" s="107" t="s">
        <v>18</v>
      </c>
      <c r="E51" s="110" t="s">
        <v>781</v>
      </c>
      <c r="F51" s="107" t="s">
        <v>19</v>
      </c>
      <c r="G51" s="107" t="s">
        <v>136</v>
      </c>
      <c r="H51" s="106">
        <v>45</v>
      </c>
      <c r="I51" s="106" t="s">
        <v>22</v>
      </c>
      <c r="J51" s="76">
        <v>0</v>
      </c>
      <c r="K51" s="110" t="s">
        <v>21</v>
      </c>
      <c r="L51" s="107" t="s">
        <v>256</v>
      </c>
      <c r="M51" s="159">
        <v>590627.57565752696</v>
      </c>
      <c r="N51" s="159">
        <v>6143675.5653915899</v>
      </c>
    </row>
    <row r="52" spans="1:14" x14ac:dyDescent="0.25">
      <c r="A52" s="130" t="s">
        <v>834</v>
      </c>
      <c r="B52" s="105" t="s">
        <v>29</v>
      </c>
      <c r="C52" s="110" t="s">
        <v>487</v>
      </c>
      <c r="D52" s="107" t="s">
        <v>12</v>
      </c>
      <c r="E52" s="110" t="s">
        <v>782</v>
      </c>
      <c r="F52" s="107" t="s">
        <v>126</v>
      </c>
      <c r="G52" s="107" t="s">
        <v>126</v>
      </c>
      <c r="H52" s="108">
        <v>73</v>
      </c>
      <c r="I52" s="106" t="s">
        <v>22</v>
      </c>
      <c r="J52" s="76">
        <v>0</v>
      </c>
      <c r="K52" s="110" t="s">
        <v>185</v>
      </c>
      <c r="L52" s="107" t="s">
        <v>257</v>
      </c>
      <c r="M52" s="159">
        <v>468673.51017085899</v>
      </c>
      <c r="N52" s="159">
        <v>6200497.5193122001</v>
      </c>
    </row>
    <row r="53" spans="1:14" x14ac:dyDescent="0.25">
      <c r="A53" s="130" t="s">
        <v>835</v>
      </c>
      <c r="B53" s="105" t="s">
        <v>35</v>
      </c>
      <c r="C53" s="110" t="s">
        <v>35</v>
      </c>
      <c r="D53" s="107" t="s">
        <v>18</v>
      </c>
      <c r="E53" s="110" t="s">
        <v>781</v>
      </c>
      <c r="F53" s="107" t="s">
        <v>19</v>
      </c>
      <c r="G53" s="107" t="s">
        <v>136</v>
      </c>
      <c r="H53" s="108">
        <v>44</v>
      </c>
      <c r="I53" s="106" t="s">
        <v>24</v>
      </c>
      <c r="J53" s="76">
        <v>0</v>
      </c>
      <c r="K53" s="110" t="s">
        <v>16</v>
      </c>
      <c r="L53" s="107" t="s">
        <v>255</v>
      </c>
      <c r="M53" s="159">
        <v>570747.74651955196</v>
      </c>
      <c r="N53" s="159">
        <v>6141571.4091179604</v>
      </c>
    </row>
    <row r="54" spans="1:14" x14ac:dyDescent="0.25">
      <c r="A54" s="130" t="s">
        <v>836</v>
      </c>
      <c r="B54" s="105" t="s">
        <v>32</v>
      </c>
      <c r="C54" s="110" t="s">
        <v>134</v>
      </c>
      <c r="D54" s="107" t="s">
        <v>12</v>
      </c>
      <c r="E54" s="110" t="s">
        <v>781</v>
      </c>
      <c r="F54" s="107" t="s">
        <v>11</v>
      </c>
      <c r="G54" s="107" t="s">
        <v>136</v>
      </c>
      <c r="H54" s="108">
        <v>45</v>
      </c>
      <c r="I54" s="106" t="s">
        <v>22</v>
      </c>
      <c r="J54" s="76">
        <v>1</v>
      </c>
      <c r="K54" s="110" t="s">
        <v>17</v>
      </c>
      <c r="L54" s="107" t="s">
        <v>258</v>
      </c>
      <c r="M54" s="159">
        <v>568078.47075344506</v>
      </c>
      <c r="N54" s="159">
        <v>6207858.49887639</v>
      </c>
    </row>
    <row r="55" spans="1:14" x14ac:dyDescent="0.25">
      <c r="A55" s="130" t="s">
        <v>837</v>
      </c>
      <c r="B55" s="105" t="s">
        <v>36</v>
      </c>
      <c r="C55" s="110" t="s">
        <v>134</v>
      </c>
      <c r="D55" s="107" t="s">
        <v>12</v>
      </c>
      <c r="E55" s="110" t="s">
        <v>14</v>
      </c>
      <c r="F55" s="107" t="s">
        <v>21</v>
      </c>
      <c r="G55" s="107" t="s">
        <v>137</v>
      </c>
      <c r="H55" s="108">
        <v>42</v>
      </c>
      <c r="I55" s="106" t="s">
        <v>24</v>
      </c>
      <c r="J55" s="76">
        <v>0</v>
      </c>
      <c r="K55" s="110"/>
      <c r="L55" s="107" t="s">
        <v>259</v>
      </c>
      <c r="M55" s="159">
        <v>419836.58981901099</v>
      </c>
      <c r="N55" s="159">
        <v>6461276.7861091997</v>
      </c>
    </row>
    <row r="56" spans="1:14" ht="14.25" customHeight="1" x14ac:dyDescent="0.25">
      <c r="A56" s="130" t="s">
        <v>838</v>
      </c>
      <c r="B56" s="109" t="s">
        <v>41</v>
      </c>
      <c r="C56" s="110" t="s">
        <v>140</v>
      </c>
      <c r="D56" s="112" t="s">
        <v>18</v>
      </c>
      <c r="E56" s="110" t="s">
        <v>67</v>
      </c>
      <c r="F56" s="112" t="s">
        <v>11</v>
      </c>
      <c r="G56" s="112" t="s">
        <v>137</v>
      </c>
      <c r="H56" s="146">
        <v>47</v>
      </c>
      <c r="I56" s="113" t="s">
        <v>24</v>
      </c>
      <c r="J56" s="76">
        <v>9</v>
      </c>
      <c r="L56" s="109" t="s">
        <v>293</v>
      </c>
      <c r="M56" s="160">
        <v>558056.31355058495</v>
      </c>
      <c r="N56" s="160">
        <v>6152362.4199965699</v>
      </c>
    </row>
    <row r="57" spans="1:14" x14ac:dyDescent="0.25">
      <c r="A57" s="130" t="s">
        <v>839</v>
      </c>
      <c r="B57" s="109" t="s">
        <v>35</v>
      </c>
      <c r="C57" s="110" t="s">
        <v>35</v>
      </c>
      <c r="D57" s="112" t="s">
        <v>18</v>
      </c>
      <c r="E57" s="110" t="s">
        <v>783</v>
      </c>
      <c r="F57" s="112" t="s">
        <v>11</v>
      </c>
      <c r="G57" s="112" t="s">
        <v>136</v>
      </c>
      <c r="H57" s="146">
        <v>26</v>
      </c>
      <c r="I57" s="113" t="s">
        <v>22</v>
      </c>
      <c r="J57" s="76">
        <v>4</v>
      </c>
      <c r="L57" s="109" t="s">
        <v>294</v>
      </c>
      <c r="M57" s="160">
        <v>571783.82243156398</v>
      </c>
      <c r="N57" s="160">
        <v>6140640.3814627603</v>
      </c>
    </row>
    <row r="58" spans="1:14" x14ac:dyDescent="0.25">
      <c r="A58" s="130" t="s">
        <v>840</v>
      </c>
      <c r="B58" s="105" t="s">
        <v>27</v>
      </c>
      <c r="C58" s="110" t="s">
        <v>134</v>
      </c>
      <c r="D58" s="107" t="s">
        <v>12</v>
      </c>
      <c r="E58" s="110" t="s">
        <v>14</v>
      </c>
      <c r="F58" s="107" t="s">
        <v>17</v>
      </c>
      <c r="G58" s="107" t="s">
        <v>137</v>
      </c>
      <c r="H58" s="108">
        <v>74</v>
      </c>
      <c r="I58" s="106" t="s">
        <v>22</v>
      </c>
      <c r="J58" s="76">
        <v>0</v>
      </c>
      <c r="K58" s="110"/>
      <c r="L58" s="107" t="s">
        <v>264</v>
      </c>
      <c r="M58" s="159">
        <v>632582.96294042806</v>
      </c>
      <c r="N58" s="159">
        <v>6182933.6213146402</v>
      </c>
    </row>
    <row r="59" spans="1:14" x14ac:dyDescent="0.25">
      <c r="A59" s="130" t="s">
        <v>841</v>
      </c>
      <c r="B59" s="105" t="s">
        <v>35</v>
      </c>
      <c r="C59" s="110" t="s">
        <v>35</v>
      </c>
      <c r="D59" s="107" t="s">
        <v>18</v>
      </c>
      <c r="E59" s="110" t="s">
        <v>781</v>
      </c>
      <c r="F59" s="107" t="s">
        <v>11</v>
      </c>
      <c r="G59" s="107" t="s">
        <v>136</v>
      </c>
      <c r="H59" s="108">
        <v>41</v>
      </c>
      <c r="I59" s="106" t="s">
        <v>22</v>
      </c>
      <c r="J59" s="76">
        <v>1</v>
      </c>
      <c r="K59" s="110" t="s">
        <v>21</v>
      </c>
      <c r="L59" s="107" t="s">
        <v>260</v>
      </c>
      <c r="M59" s="159">
        <v>571167.128466008</v>
      </c>
      <c r="N59" s="159">
        <v>6145022.2187585197</v>
      </c>
    </row>
    <row r="60" spans="1:14" x14ac:dyDescent="0.25">
      <c r="A60" s="130" t="s">
        <v>842</v>
      </c>
      <c r="B60" s="105" t="s">
        <v>27</v>
      </c>
      <c r="C60" s="110" t="s">
        <v>134</v>
      </c>
      <c r="D60" s="107" t="s">
        <v>12</v>
      </c>
      <c r="E60" s="110" t="s">
        <v>781</v>
      </c>
      <c r="F60" s="107" t="s">
        <v>11</v>
      </c>
      <c r="G60" s="107" t="s">
        <v>136</v>
      </c>
      <c r="H60" s="108">
        <v>61</v>
      </c>
      <c r="I60" s="106" t="s">
        <v>22</v>
      </c>
      <c r="J60" s="76">
        <v>0</v>
      </c>
      <c r="K60" s="110" t="s">
        <v>16</v>
      </c>
      <c r="L60" s="107" t="s">
        <v>263</v>
      </c>
      <c r="M60" s="159">
        <v>608584.92910858605</v>
      </c>
      <c r="N60" s="159">
        <v>6200320.7902111895</v>
      </c>
    </row>
    <row r="61" spans="1:14" x14ac:dyDescent="0.25">
      <c r="A61" s="130" t="s">
        <v>843</v>
      </c>
      <c r="B61" s="105" t="s">
        <v>35</v>
      </c>
      <c r="C61" s="110" t="s">
        <v>35</v>
      </c>
      <c r="D61" s="107" t="s">
        <v>18</v>
      </c>
      <c r="E61" s="110" t="s">
        <v>782</v>
      </c>
      <c r="F61" s="107" t="s">
        <v>126</v>
      </c>
      <c r="G61" s="107" t="s">
        <v>126</v>
      </c>
      <c r="H61" s="108">
        <v>80</v>
      </c>
      <c r="I61" s="106" t="s">
        <v>24</v>
      </c>
      <c r="J61" s="76">
        <v>1</v>
      </c>
      <c r="K61" s="110" t="s">
        <v>17</v>
      </c>
      <c r="L61" s="107" t="s">
        <v>265</v>
      </c>
      <c r="M61" s="159">
        <v>572189.41600484005</v>
      </c>
      <c r="N61" s="159">
        <v>6136460.2307037199</v>
      </c>
    </row>
    <row r="62" spans="1:14" x14ac:dyDescent="0.25">
      <c r="A62" s="130" t="s">
        <v>844</v>
      </c>
      <c r="B62" s="105" t="s">
        <v>35</v>
      </c>
      <c r="C62" s="110" t="s">
        <v>35</v>
      </c>
      <c r="D62" s="107" t="s">
        <v>18</v>
      </c>
      <c r="E62" s="110" t="s">
        <v>781</v>
      </c>
      <c r="F62" s="107" t="s">
        <v>11</v>
      </c>
      <c r="G62" s="107" t="s">
        <v>136</v>
      </c>
      <c r="H62" s="108">
        <v>32</v>
      </c>
      <c r="I62" s="106" t="s">
        <v>22</v>
      </c>
      <c r="J62" s="76">
        <v>1</v>
      </c>
      <c r="K62" s="110" t="s">
        <v>17</v>
      </c>
      <c r="L62" s="107" t="s">
        <v>266</v>
      </c>
      <c r="M62" s="159">
        <v>579314.22875962604</v>
      </c>
      <c r="N62" s="159">
        <v>6138653.0673581902</v>
      </c>
    </row>
    <row r="63" spans="1:14" x14ac:dyDescent="0.25">
      <c r="A63" s="130" t="s">
        <v>845</v>
      </c>
      <c r="B63" s="105" t="s">
        <v>40</v>
      </c>
      <c r="C63" s="110" t="s">
        <v>40</v>
      </c>
      <c r="D63" s="107" t="s">
        <v>18</v>
      </c>
      <c r="E63" s="110" t="s">
        <v>781</v>
      </c>
      <c r="F63" s="107" t="s">
        <v>11</v>
      </c>
      <c r="G63" s="107" t="s">
        <v>136</v>
      </c>
      <c r="H63" s="108">
        <v>15</v>
      </c>
      <c r="I63" s="106" t="s">
        <v>22</v>
      </c>
      <c r="J63" s="76">
        <v>0</v>
      </c>
      <c r="K63" s="110" t="s">
        <v>11</v>
      </c>
      <c r="L63" s="107" t="s">
        <v>267</v>
      </c>
      <c r="M63" s="159">
        <v>407742.24365960603</v>
      </c>
      <c r="N63" s="159">
        <v>6529386.0984473899</v>
      </c>
    </row>
    <row r="64" spans="1:14" x14ac:dyDescent="0.25">
      <c r="A64" s="130" t="s">
        <v>846</v>
      </c>
      <c r="B64" s="105" t="s">
        <v>40</v>
      </c>
      <c r="C64" s="110" t="s">
        <v>40</v>
      </c>
      <c r="D64" s="107" t="s">
        <v>18</v>
      </c>
      <c r="E64" s="110" t="s">
        <v>781</v>
      </c>
      <c r="F64" s="107" t="s">
        <v>11</v>
      </c>
      <c r="G64" s="107" t="s">
        <v>136</v>
      </c>
      <c r="H64" s="108">
        <v>20</v>
      </c>
      <c r="I64" s="106" t="s">
        <v>24</v>
      </c>
      <c r="J64" s="76">
        <v>1</v>
      </c>
      <c r="K64" s="110" t="s">
        <v>11</v>
      </c>
      <c r="L64" s="107" t="s">
        <v>267</v>
      </c>
      <c r="M64" s="159">
        <v>407742.24365960603</v>
      </c>
      <c r="N64" s="159">
        <v>6529386.0984473899</v>
      </c>
    </row>
    <row r="65" spans="1:14" x14ac:dyDescent="0.25">
      <c r="A65" s="130" t="s">
        <v>847</v>
      </c>
      <c r="B65" s="109" t="s">
        <v>41</v>
      </c>
      <c r="C65" s="110" t="s">
        <v>273</v>
      </c>
      <c r="D65" s="109" t="s">
        <v>18</v>
      </c>
      <c r="E65" s="110" t="s">
        <v>783</v>
      </c>
      <c r="F65" s="109" t="s">
        <v>11</v>
      </c>
      <c r="G65" s="109" t="s">
        <v>136</v>
      </c>
      <c r="H65" s="146">
        <v>15</v>
      </c>
      <c r="I65" s="146" t="s">
        <v>22</v>
      </c>
      <c r="J65" s="76">
        <v>1</v>
      </c>
      <c r="L65" s="109" t="s">
        <v>274</v>
      </c>
      <c r="M65" s="160">
        <v>525841.32864649897</v>
      </c>
      <c r="N65" s="160">
        <v>6200804.9306592401</v>
      </c>
    </row>
    <row r="66" spans="1:14" x14ac:dyDescent="0.25">
      <c r="A66" s="130" t="s">
        <v>848</v>
      </c>
      <c r="B66" s="109" t="s">
        <v>35</v>
      </c>
      <c r="C66" s="110" t="s">
        <v>35</v>
      </c>
      <c r="D66" s="109" t="s">
        <v>18</v>
      </c>
      <c r="E66" s="110" t="s">
        <v>782</v>
      </c>
      <c r="F66" s="107" t="s">
        <v>126</v>
      </c>
      <c r="G66" s="107" t="s">
        <v>126</v>
      </c>
      <c r="H66" s="146">
        <v>61</v>
      </c>
      <c r="I66" s="146" t="s">
        <v>22</v>
      </c>
      <c r="J66" s="76">
        <v>0</v>
      </c>
      <c r="K66" s="110" t="s">
        <v>46</v>
      </c>
      <c r="L66" s="109" t="s">
        <v>268</v>
      </c>
      <c r="M66" s="160">
        <v>571080.04365391203</v>
      </c>
      <c r="N66" s="160">
        <v>6148354.7834591595</v>
      </c>
    </row>
    <row r="67" spans="1:14" x14ac:dyDescent="0.25">
      <c r="A67" s="130" t="s">
        <v>849</v>
      </c>
      <c r="B67" s="109" t="s">
        <v>27</v>
      </c>
      <c r="C67" s="110" t="s">
        <v>134</v>
      </c>
      <c r="D67" s="109" t="s">
        <v>12</v>
      </c>
      <c r="E67" s="110" t="s">
        <v>783</v>
      </c>
      <c r="F67" s="109" t="s">
        <v>11</v>
      </c>
      <c r="G67" s="109" t="s">
        <v>136</v>
      </c>
      <c r="H67" s="146">
        <v>50</v>
      </c>
      <c r="I67" s="146" t="s">
        <v>22</v>
      </c>
      <c r="J67" s="76">
        <v>0</v>
      </c>
      <c r="L67" s="109" t="s">
        <v>275</v>
      </c>
      <c r="M67" s="160">
        <v>570675.10160453804</v>
      </c>
      <c r="N67" s="160">
        <v>6164479.53464639</v>
      </c>
    </row>
    <row r="68" spans="1:14" x14ac:dyDescent="0.25">
      <c r="A68" s="130" t="s">
        <v>849</v>
      </c>
      <c r="B68" s="109" t="s">
        <v>39</v>
      </c>
      <c r="C68" s="110" t="s">
        <v>134</v>
      </c>
      <c r="D68" s="109" t="s">
        <v>12</v>
      </c>
      <c r="E68" s="110" t="s">
        <v>14</v>
      </c>
      <c r="F68" s="109" t="s">
        <v>17</v>
      </c>
      <c r="G68" s="109" t="s">
        <v>136</v>
      </c>
      <c r="H68" s="146">
        <v>89</v>
      </c>
      <c r="I68" s="146" t="s">
        <v>22</v>
      </c>
      <c r="J68" s="76">
        <v>0</v>
      </c>
      <c r="L68" s="109" t="s">
        <v>269</v>
      </c>
      <c r="M68" s="160">
        <v>791243.13287797698</v>
      </c>
      <c r="N68" s="160">
        <v>6216125.2078924701</v>
      </c>
    </row>
    <row r="69" spans="1:14" x14ac:dyDescent="0.25">
      <c r="A69" s="130" t="s">
        <v>850</v>
      </c>
      <c r="B69" s="114" t="s">
        <v>27</v>
      </c>
      <c r="C69" s="110" t="s">
        <v>134</v>
      </c>
      <c r="D69" s="114" t="s">
        <v>12</v>
      </c>
      <c r="E69" s="110" t="s">
        <v>781</v>
      </c>
      <c r="F69" s="114" t="s">
        <v>11</v>
      </c>
      <c r="G69" s="114" t="s">
        <v>136</v>
      </c>
      <c r="H69" s="115">
        <v>35</v>
      </c>
      <c r="I69" s="115" t="s">
        <v>22</v>
      </c>
      <c r="J69" s="76">
        <v>12</v>
      </c>
      <c r="K69" s="110" t="s">
        <v>11</v>
      </c>
      <c r="L69" s="114" t="s">
        <v>301</v>
      </c>
      <c r="M69" s="161">
        <v>559365.96579368599</v>
      </c>
      <c r="N69" s="161">
        <v>6169117.5436559301</v>
      </c>
    </row>
    <row r="70" spans="1:14" x14ac:dyDescent="0.25">
      <c r="A70" s="130" t="s">
        <v>851</v>
      </c>
      <c r="B70" s="109" t="s">
        <v>29</v>
      </c>
      <c r="C70" s="110" t="s">
        <v>278</v>
      </c>
      <c r="D70" s="109" t="s">
        <v>12</v>
      </c>
      <c r="E70" s="110" t="s">
        <v>782</v>
      </c>
      <c r="F70" s="107" t="s">
        <v>126</v>
      </c>
      <c r="G70" s="107" t="s">
        <v>126</v>
      </c>
      <c r="H70" s="146">
        <v>32</v>
      </c>
      <c r="I70" s="146" t="s">
        <v>22</v>
      </c>
      <c r="J70" s="76">
        <v>0</v>
      </c>
      <c r="K70" s="110" t="s">
        <v>21</v>
      </c>
      <c r="L70" s="109" t="s">
        <v>277</v>
      </c>
      <c r="M70" s="160">
        <v>476734.85775310802</v>
      </c>
      <c r="N70" s="160">
        <v>6190746.81022745</v>
      </c>
    </row>
    <row r="71" spans="1:14" x14ac:dyDescent="0.25">
      <c r="A71" s="130" t="s">
        <v>852</v>
      </c>
      <c r="B71" s="109" t="s">
        <v>29</v>
      </c>
      <c r="C71" s="110" t="s">
        <v>134</v>
      </c>
      <c r="D71" s="109" t="s">
        <v>18</v>
      </c>
      <c r="E71" s="110" t="s">
        <v>783</v>
      </c>
      <c r="F71" s="109" t="s">
        <v>11</v>
      </c>
      <c r="G71" s="109" t="s">
        <v>137</v>
      </c>
      <c r="H71" s="146">
        <v>45</v>
      </c>
      <c r="I71" s="146" t="s">
        <v>22</v>
      </c>
      <c r="J71" s="76">
        <v>1</v>
      </c>
      <c r="L71" s="109" t="s">
        <v>276</v>
      </c>
      <c r="M71" s="160">
        <v>476141.20433946402</v>
      </c>
      <c r="N71" s="160">
        <v>6207455.6080947304</v>
      </c>
    </row>
    <row r="72" spans="1:14" x14ac:dyDescent="0.25">
      <c r="A72" s="130" t="s">
        <v>853</v>
      </c>
      <c r="B72" s="109" t="s">
        <v>28</v>
      </c>
      <c r="C72" s="110" t="s">
        <v>134</v>
      </c>
      <c r="D72" s="109" t="s">
        <v>12</v>
      </c>
      <c r="E72" s="110" t="s">
        <v>14</v>
      </c>
      <c r="F72" s="109" t="s">
        <v>17</v>
      </c>
      <c r="G72" s="109" t="s">
        <v>136</v>
      </c>
      <c r="H72" s="146">
        <v>56</v>
      </c>
      <c r="I72" s="146" t="s">
        <v>22</v>
      </c>
      <c r="J72" s="76">
        <v>0</v>
      </c>
      <c r="L72" s="109" t="s">
        <v>280</v>
      </c>
      <c r="M72" s="160">
        <v>845405.755252679</v>
      </c>
      <c r="N72" s="160">
        <v>6377468.11246695</v>
      </c>
    </row>
    <row r="73" spans="1:14" x14ac:dyDescent="0.25">
      <c r="A73" s="130" t="s">
        <v>854</v>
      </c>
      <c r="B73" s="109" t="s">
        <v>39</v>
      </c>
      <c r="C73" s="110" t="s">
        <v>134</v>
      </c>
      <c r="D73" s="109" t="s">
        <v>12</v>
      </c>
      <c r="E73" s="110" t="s">
        <v>783</v>
      </c>
      <c r="F73" s="109" t="s">
        <v>11</v>
      </c>
      <c r="G73" s="109" t="s">
        <v>136</v>
      </c>
      <c r="H73" s="146">
        <v>42</v>
      </c>
      <c r="I73" s="146" t="s">
        <v>22</v>
      </c>
      <c r="J73" s="76">
        <v>0</v>
      </c>
      <c r="L73" s="109" t="s">
        <v>271</v>
      </c>
      <c r="M73" s="160">
        <v>788307.27879517095</v>
      </c>
      <c r="N73" s="160">
        <v>6211187.1177046802</v>
      </c>
    </row>
    <row r="74" spans="1:14" x14ac:dyDescent="0.25">
      <c r="A74" s="130" t="s">
        <v>855</v>
      </c>
      <c r="B74" s="109" t="s">
        <v>27</v>
      </c>
      <c r="C74" s="110" t="s">
        <v>279</v>
      </c>
      <c r="D74" s="109" t="s">
        <v>18</v>
      </c>
      <c r="E74" s="110" t="s">
        <v>14</v>
      </c>
      <c r="F74" s="109" t="s">
        <v>21</v>
      </c>
      <c r="G74" s="109" t="s">
        <v>136</v>
      </c>
      <c r="H74" s="146">
        <v>65</v>
      </c>
      <c r="I74" s="146" t="s">
        <v>22</v>
      </c>
      <c r="J74" s="76">
        <v>2</v>
      </c>
      <c r="L74" s="109" t="s">
        <v>270</v>
      </c>
      <c r="M74" s="160">
        <v>594741.52361032902</v>
      </c>
      <c r="N74" s="160">
        <v>6159096.06577875</v>
      </c>
    </row>
    <row r="75" spans="1:14" x14ac:dyDescent="0.25">
      <c r="A75" s="130" t="s">
        <v>856</v>
      </c>
      <c r="B75" s="109" t="s">
        <v>32</v>
      </c>
      <c r="C75" s="110" t="s">
        <v>134</v>
      </c>
      <c r="D75" s="109" t="s">
        <v>12</v>
      </c>
      <c r="E75" s="110" t="s">
        <v>781</v>
      </c>
      <c r="F75" s="107" t="s">
        <v>11</v>
      </c>
      <c r="G75" s="107" t="s">
        <v>136</v>
      </c>
      <c r="H75" s="146">
        <v>39</v>
      </c>
      <c r="I75" s="146" t="s">
        <v>22</v>
      </c>
      <c r="J75" s="76">
        <v>0</v>
      </c>
      <c r="K75" s="110" t="s">
        <v>17</v>
      </c>
      <c r="L75" s="109" t="s">
        <v>272</v>
      </c>
      <c r="M75" s="160">
        <v>569888.400248594</v>
      </c>
      <c r="N75" s="160">
        <v>6234232.3419935899</v>
      </c>
    </row>
    <row r="76" spans="1:14" x14ac:dyDescent="0.25">
      <c r="A76" s="130" t="s">
        <v>857</v>
      </c>
      <c r="B76" s="109" t="s">
        <v>39</v>
      </c>
      <c r="C76" s="110" t="s">
        <v>134</v>
      </c>
      <c r="D76" s="109" t="s">
        <v>12</v>
      </c>
      <c r="E76" s="110" t="s">
        <v>783</v>
      </c>
      <c r="F76" s="109" t="s">
        <v>11</v>
      </c>
      <c r="G76" s="109" t="s">
        <v>136</v>
      </c>
      <c r="H76" s="146">
        <v>51</v>
      </c>
      <c r="I76" s="146" t="s">
        <v>22</v>
      </c>
      <c r="J76" s="76">
        <v>2</v>
      </c>
      <c r="L76" s="112" t="s">
        <v>286</v>
      </c>
      <c r="M76" s="160">
        <v>760070.80375907698</v>
      </c>
      <c r="N76" s="160">
        <v>6273085.9837255497</v>
      </c>
    </row>
    <row r="77" spans="1:14" x14ac:dyDescent="0.25">
      <c r="A77" s="130" t="s">
        <v>858</v>
      </c>
      <c r="B77" s="109" t="s">
        <v>30</v>
      </c>
      <c r="C77" s="110" t="s">
        <v>134</v>
      </c>
      <c r="D77" s="109" t="s">
        <v>12</v>
      </c>
      <c r="E77" s="110" t="s">
        <v>14</v>
      </c>
      <c r="F77" s="109" t="s">
        <v>16</v>
      </c>
      <c r="G77" s="109" t="s">
        <v>137</v>
      </c>
      <c r="H77" s="146">
        <v>31</v>
      </c>
      <c r="I77" s="146" t="s">
        <v>24</v>
      </c>
      <c r="J77" s="76">
        <v>0</v>
      </c>
      <c r="L77" s="109" t="s">
        <v>281</v>
      </c>
      <c r="M77" s="160">
        <v>545458.93660904199</v>
      </c>
      <c r="N77" s="160">
        <v>6307268.6978447996</v>
      </c>
    </row>
    <row r="78" spans="1:14" x14ac:dyDescent="0.25">
      <c r="A78" s="130" t="s">
        <v>859</v>
      </c>
      <c r="B78" s="109" t="s">
        <v>31</v>
      </c>
      <c r="C78" s="110" t="s">
        <v>134</v>
      </c>
      <c r="D78" s="112" t="s">
        <v>12</v>
      </c>
      <c r="E78" s="110" t="s">
        <v>781</v>
      </c>
      <c r="F78" s="112" t="s">
        <v>17</v>
      </c>
      <c r="G78" s="112" t="s">
        <v>136</v>
      </c>
      <c r="H78" s="146">
        <v>49</v>
      </c>
      <c r="I78" s="113" t="s">
        <v>22</v>
      </c>
      <c r="J78" s="76">
        <v>0</v>
      </c>
      <c r="K78" s="110" t="s">
        <v>16</v>
      </c>
      <c r="L78" s="109" t="s">
        <v>282</v>
      </c>
      <c r="M78" s="160">
        <v>485776.55452740501</v>
      </c>
      <c r="N78" s="160">
        <v>6332851.6297281701</v>
      </c>
    </row>
    <row r="79" spans="1:14" x14ac:dyDescent="0.25">
      <c r="A79" s="130" t="s">
        <v>860</v>
      </c>
      <c r="B79" s="109" t="s">
        <v>35</v>
      </c>
      <c r="C79" s="110" t="s">
        <v>35</v>
      </c>
      <c r="D79" s="112" t="s">
        <v>18</v>
      </c>
      <c r="E79" s="110" t="s">
        <v>782</v>
      </c>
      <c r="F79" s="112" t="s">
        <v>126</v>
      </c>
      <c r="G79" s="112" t="s">
        <v>126</v>
      </c>
      <c r="H79" s="146">
        <v>85</v>
      </c>
      <c r="I79" s="113" t="s">
        <v>24</v>
      </c>
      <c r="J79" s="76">
        <v>3</v>
      </c>
      <c r="K79" s="110" t="s">
        <v>21</v>
      </c>
      <c r="L79" s="109" t="s">
        <v>295</v>
      </c>
      <c r="M79" s="160">
        <v>574520.01007524994</v>
      </c>
      <c r="N79" s="160">
        <v>6136726.6840348104</v>
      </c>
    </row>
    <row r="80" spans="1:14" x14ac:dyDescent="0.25">
      <c r="A80" s="130" t="s">
        <v>861</v>
      </c>
      <c r="B80" s="114" t="s">
        <v>38</v>
      </c>
      <c r="C80" s="110" t="s">
        <v>134</v>
      </c>
      <c r="D80" s="114" t="s">
        <v>12</v>
      </c>
      <c r="E80" s="110" t="s">
        <v>14</v>
      </c>
      <c r="F80" s="114" t="s">
        <v>17</v>
      </c>
      <c r="G80" s="114" t="s">
        <v>137</v>
      </c>
      <c r="H80" s="146">
        <v>83</v>
      </c>
      <c r="I80" s="113" t="s">
        <v>24</v>
      </c>
      <c r="J80" s="76">
        <v>1</v>
      </c>
      <c r="L80" s="114" t="s">
        <v>284</v>
      </c>
      <c r="M80" s="161">
        <v>598244.28755049</v>
      </c>
      <c r="N80" s="161">
        <v>6559649.5004631002</v>
      </c>
    </row>
    <row r="81" spans="1:14" x14ac:dyDescent="0.25">
      <c r="A81" s="130" t="s">
        <v>862</v>
      </c>
      <c r="B81" s="109" t="s">
        <v>32</v>
      </c>
      <c r="C81" s="110" t="s">
        <v>32</v>
      </c>
      <c r="D81" s="112" t="s">
        <v>18</v>
      </c>
      <c r="E81" s="110" t="s">
        <v>781</v>
      </c>
      <c r="F81" s="112" t="s">
        <v>11</v>
      </c>
      <c r="G81" s="112" t="s">
        <v>136</v>
      </c>
      <c r="H81" s="146">
        <v>39</v>
      </c>
      <c r="I81" s="113" t="s">
        <v>22</v>
      </c>
      <c r="J81" s="76">
        <v>1</v>
      </c>
      <c r="K81" s="110" t="s">
        <v>11</v>
      </c>
      <c r="L81" s="109" t="s">
        <v>296</v>
      </c>
      <c r="M81" s="160">
        <v>572987.62585898698</v>
      </c>
      <c r="N81" s="160">
        <v>6226884.5681687798</v>
      </c>
    </row>
    <row r="82" spans="1:14" x14ac:dyDescent="0.25">
      <c r="A82" s="130" t="s">
        <v>863</v>
      </c>
      <c r="B82" s="114" t="s">
        <v>37</v>
      </c>
      <c r="C82" s="110" t="s">
        <v>162</v>
      </c>
      <c r="D82" s="114" t="s">
        <v>18</v>
      </c>
      <c r="E82" s="110" t="s">
        <v>783</v>
      </c>
      <c r="F82" s="114" t="s">
        <v>11</v>
      </c>
      <c r="G82" s="114" t="s">
        <v>137</v>
      </c>
      <c r="H82" s="146">
        <v>79</v>
      </c>
      <c r="I82" s="113" t="s">
        <v>22</v>
      </c>
      <c r="J82" s="76">
        <v>0</v>
      </c>
      <c r="L82" s="114" t="s">
        <v>283</v>
      </c>
      <c r="M82" s="161">
        <v>441323.926262889</v>
      </c>
      <c r="N82" s="161">
        <v>6381718.55188521</v>
      </c>
    </row>
    <row r="83" spans="1:14" x14ac:dyDescent="0.25">
      <c r="A83" s="130" t="s">
        <v>864</v>
      </c>
      <c r="B83" s="114" t="s">
        <v>35</v>
      </c>
      <c r="C83" s="110" t="s">
        <v>35</v>
      </c>
      <c r="D83" s="114" t="s">
        <v>18</v>
      </c>
      <c r="E83" s="110" t="s">
        <v>782</v>
      </c>
      <c r="F83" s="114" t="s">
        <v>126</v>
      </c>
      <c r="G83" s="114" t="s">
        <v>126</v>
      </c>
      <c r="H83" s="146">
        <v>86</v>
      </c>
      <c r="I83" s="113" t="s">
        <v>22</v>
      </c>
      <c r="J83" s="76">
        <v>0</v>
      </c>
      <c r="K83" s="110" t="s">
        <v>17</v>
      </c>
      <c r="L83" s="114" t="s">
        <v>289</v>
      </c>
      <c r="M83" s="161">
        <v>575533.48874500603</v>
      </c>
      <c r="N83" s="161">
        <v>6141159.89864395</v>
      </c>
    </row>
    <row r="84" spans="1:14" x14ac:dyDescent="0.25">
      <c r="A84" s="130" t="s">
        <v>865</v>
      </c>
      <c r="B84" s="114" t="s">
        <v>34</v>
      </c>
      <c r="C84" s="110" t="s">
        <v>134</v>
      </c>
      <c r="D84" s="114" t="s">
        <v>12</v>
      </c>
      <c r="E84" s="110" t="s">
        <v>14</v>
      </c>
      <c r="F84" s="114" t="s">
        <v>21</v>
      </c>
      <c r="G84" s="114" t="s">
        <v>136</v>
      </c>
      <c r="H84" s="146">
        <v>66</v>
      </c>
      <c r="I84" s="113" t="s">
        <v>24</v>
      </c>
      <c r="J84" s="76">
        <v>0</v>
      </c>
      <c r="L84" s="114" t="s">
        <v>288</v>
      </c>
      <c r="M84" s="161">
        <v>703060.95574874897</v>
      </c>
      <c r="N84" s="161">
        <v>6194258.8911266103</v>
      </c>
    </row>
    <row r="85" spans="1:14" x14ac:dyDescent="0.25">
      <c r="A85" s="130" t="s">
        <v>866</v>
      </c>
      <c r="B85" s="114" t="s">
        <v>41</v>
      </c>
      <c r="C85" s="110" t="s">
        <v>134</v>
      </c>
      <c r="D85" s="114" t="s">
        <v>12</v>
      </c>
      <c r="E85" s="110" t="s">
        <v>781</v>
      </c>
      <c r="F85" s="114" t="s">
        <v>11</v>
      </c>
      <c r="G85" s="114" t="s">
        <v>136</v>
      </c>
      <c r="H85" s="146">
        <v>72</v>
      </c>
      <c r="I85" s="113" t="s">
        <v>22</v>
      </c>
      <c r="J85" s="76">
        <v>0</v>
      </c>
      <c r="K85" s="110" t="s">
        <v>21</v>
      </c>
      <c r="L85" s="114" t="s">
        <v>287</v>
      </c>
      <c r="M85" s="161">
        <v>498666.30447768001</v>
      </c>
      <c r="N85" s="161">
        <v>6200206.8991673104</v>
      </c>
    </row>
    <row r="86" spans="1:14" x14ac:dyDescent="0.25">
      <c r="A86" s="130" t="s">
        <v>867</v>
      </c>
      <c r="B86" s="114" t="s">
        <v>36</v>
      </c>
      <c r="C86" s="110" t="s">
        <v>36</v>
      </c>
      <c r="D86" s="114" t="s">
        <v>18</v>
      </c>
      <c r="E86" s="110" t="s">
        <v>781</v>
      </c>
      <c r="F86" s="114" t="s">
        <v>11</v>
      </c>
      <c r="G86" s="114" t="s">
        <v>136</v>
      </c>
      <c r="H86" s="146">
        <v>41</v>
      </c>
      <c r="I86" s="113" t="s">
        <v>22</v>
      </c>
      <c r="J86" s="76">
        <v>3</v>
      </c>
      <c r="K86" s="110" t="s">
        <v>17</v>
      </c>
      <c r="L86" s="114" t="s">
        <v>297</v>
      </c>
      <c r="M86" s="161">
        <v>397918.087602582</v>
      </c>
      <c r="N86" s="161">
        <v>6424657.1947225397</v>
      </c>
    </row>
    <row r="87" spans="1:14" x14ac:dyDescent="0.25">
      <c r="A87" s="130" t="s">
        <v>868</v>
      </c>
      <c r="B87" s="114" t="s">
        <v>28</v>
      </c>
      <c r="C87" s="110" t="s">
        <v>134</v>
      </c>
      <c r="D87" s="114" t="s">
        <v>12</v>
      </c>
      <c r="E87" s="110" t="s">
        <v>782</v>
      </c>
      <c r="F87" s="114" t="s">
        <v>126</v>
      </c>
      <c r="G87" s="114" t="s">
        <v>126</v>
      </c>
      <c r="H87" s="146">
        <v>52</v>
      </c>
      <c r="I87" s="113" t="s">
        <v>24</v>
      </c>
      <c r="J87" s="76">
        <v>0</v>
      </c>
      <c r="K87" s="110" t="s">
        <v>21</v>
      </c>
      <c r="L87" s="114" t="s">
        <v>290</v>
      </c>
      <c r="M87" s="161">
        <v>715950.16300816101</v>
      </c>
      <c r="N87" s="161">
        <v>6368884.4908741498</v>
      </c>
    </row>
    <row r="88" spans="1:14" x14ac:dyDescent="0.25">
      <c r="A88" s="130" t="s">
        <v>869</v>
      </c>
      <c r="B88" s="114" t="s">
        <v>27</v>
      </c>
      <c r="C88" s="110" t="s">
        <v>27</v>
      </c>
      <c r="D88" s="114" t="s">
        <v>18</v>
      </c>
      <c r="E88" s="110" t="s">
        <v>784</v>
      </c>
      <c r="F88" s="114" t="s">
        <v>11</v>
      </c>
      <c r="G88" s="114" t="s">
        <v>136</v>
      </c>
      <c r="H88" s="113">
        <v>65</v>
      </c>
      <c r="I88" s="113" t="s">
        <v>22</v>
      </c>
      <c r="J88" s="76">
        <v>0</v>
      </c>
      <c r="K88" s="110"/>
      <c r="L88" s="114" t="s">
        <v>291</v>
      </c>
      <c r="M88" s="161">
        <v>565999.14780468505</v>
      </c>
      <c r="N88" s="161">
        <v>6179817.7036866499</v>
      </c>
    </row>
    <row r="89" spans="1:14" x14ac:dyDescent="0.25">
      <c r="A89" s="130" t="s">
        <v>870</v>
      </c>
      <c r="B89" s="114" t="s">
        <v>39</v>
      </c>
      <c r="C89" s="110" t="s">
        <v>134</v>
      </c>
      <c r="D89" s="114" t="s">
        <v>18</v>
      </c>
      <c r="E89" s="110" t="s">
        <v>14</v>
      </c>
      <c r="F89" s="114" t="s">
        <v>21</v>
      </c>
      <c r="G89" s="114" t="s">
        <v>137</v>
      </c>
      <c r="H89" s="146">
        <v>59</v>
      </c>
      <c r="I89" s="113" t="s">
        <v>22</v>
      </c>
      <c r="J89" s="76">
        <v>1</v>
      </c>
      <c r="K89" s="110"/>
      <c r="L89" s="114" t="s">
        <v>298</v>
      </c>
      <c r="M89" s="161">
        <v>760307.11838873895</v>
      </c>
      <c r="N89" s="161">
        <v>6262292.61622597</v>
      </c>
    </row>
    <row r="90" spans="1:14" x14ac:dyDescent="0.25">
      <c r="A90" s="130" t="s">
        <v>871</v>
      </c>
      <c r="B90" s="114" t="s">
        <v>27</v>
      </c>
      <c r="C90" s="110" t="s">
        <v>147</v>
      </c>
      <c r="D90" s="114" t="s">
        <v>18</v>
      </c>
      <c r="E90" s="110" t="s">
        <v>783</v>
      </c>
      <c r="F90" s="114" t="s">
        <v>11</v>
      </c>
      <c r="G90" s="114" t="s">
        <v>136</v>
      </c>
      <c r="H90" s="115">
        <v>67</v>
      </c>
      <c r="I90" s="115" t="s">
        <v>24</v>
      </c>
      <c r="J90" s="76">
        <v>6</v>
      </c>
      <c r="L90" s="114" t="s">
        <v>302</v>
      </c>
      <c r="M90" s="161">
        <v>594463.901298068</v>
      </c>
      <c r="N90" s="161">
        <v>6144607.5304434299</v>
      </c>
    </row>
    <row r="91" spans="1:14" x14ac:dyDescent="0.25">
      <c r="A91" s="130" t="s">
        <v>872</v>
      </c>
      <c r="B91" s="114" t="s">
        <v>35</v>
      </c>
      <c r="C91" s="110" t="s">
        <v>35</v>
      </c>
      <c r="D91" s="114" t="s">
        <v>18</v>
      </c>
      <c r="E91" s="110" t="s">
        <v>782</v>
      </c>
      <c r="F91" s="114" t="s">
        <v>126</v>
      </c>
      <c r="G91" s="114" t="s">
        <v>126</v>
      </c>
      <c r="H91" s="113">
        <v>87</v>
      </c>
      <c r="I91" s="113" t="s">
        <v>22</v>
      </c>
      <c r="J91" s="76">
        <v>0</v>
      </c>
      <c r="K91" s="110" t="s">
        <v>17</v>
      </c>
      <c r="L91" s="114" t="s">
        <v>299</v>
      </c>
      <c r="M91" s="161">
        <v>572555.67880871706</v>
      </c>
      <c r="N91" s="161">
        <v>6136589.7111068303</v>
      </c>
    </row>
    <row r="92" spans="1:14" x14ac:dyDescent="0.25">
      <c r="A92" s="130" t="s">
        <v>873</v>
      </c>
      <c r="B92" s="114" t="s">
        <v>27</v>
      </c>
      <c r="C92" s="110" t="s">
        <v>134</v>
      </c>
      <c r="D92" s="114" t="s">
        <v>12</v>
      </c>
      <c r="E92" s="110" t="s">
        <v>782</v>
      </c>
      <c r="F92" s="114" t="s">
        <v>126</v>
      </c>
      <c r="G92" s="114" t="s">
        <v>126</v>
      </c>
      <c r="H92" s="113">
        <v>10</v>
      </c>
      <c r="I92" s="113" t="s">
        <v>22</v>
      </c>
      <c r="J92" s="76">
        <v>1</v>
      </c>
      <c r="K92" s="110" t="s">
        <v>21</v>
      </c>
      <c r="L92" s="114" t="s">
        <v>300</v>
      </c>
      <c r="M92" s="161">
        <v>626731.942485946</v>
      </c>
      <c r="N92" s="161">
        <v>6198823.1809537597</v>
      </c>
    </row>
    <row r="93" spans="1:14" x14ac:dyDescent="0.25">
      <c r="A93" s="130" t="s">
        <v>874</v>
      </c>
      <c r="B93" s="114" t="s">
        <v>27</v>
      </c>
      <c r="C93" s="110" t="s">
        <v>135</v>
      </c>
      <c r="D93" s="114" t="s">
        <v>18</v>
      </c>
      <c r="E93" s="110" t="s">
        <v>781</v>
      </c>
      <c r="F93" s="114" t="s">
        <v>19</v>
      </c>
      <c r="G93" s="114" t="s">
        <v>136</v>
      </c>
      <c r="H93" s="115">
        <v>90</v>
      </c>
      <c r="I93" s="115" t="s">
        <v>22</v>
      </c>
      <c r="J93" s="76">
        <v>4</v>
      </c>
      <c r="K93" s="110" t="s">
        <v>11</v>
      </c>
      <c r="L93" s="114" t="s">
        <v>310</v>
      </c>
      <c r="M93" s="161">
        <v>570807.586995441</v>
      </c>
      <c r="N93" s="161">
        <v>6164345.1811104203</v>
      </c>
    </row>
    <row r="94" spans="1:14" x14ac:dyDescent="0.25">
      <c r="A94" s="130" t="s">
        <v>875</v>
      </c>
      <c r="B94" s="114" t="s">
        <v>29</v>
      </c>
      <c r="C94" s="110" t="s">
        <v>146</v>
      </c>
      <c r="D94" s="114" t="s">
        <v>18</v>
      </c>
      <c r="E94" s="110" t="s">
        <v>781</v>
      </c>
      <c r="F94" s="114" t="s">
        <v>11</v>
      </c>
      <c r="G94" s="114" t="s">
        <v>136</v>
      </c>
      <c r="H94" s="115">
        <v>30</v>
      </c>
      <c r="I94" s="115" t="s">
        <v>22</v>
      </c>
      <c r="J94" s="76">
        <v>0</v>
      </c>
      <c r="K94" s="110" t="s">
        <v>16</v>
      </c>
      <c r="L94" s="114" t="s">
        <v>303</v>
      </c>
      <c r="M94" s="161">
        <v>380440.61988722498</v>
      </c>
      <c r="N94" s="161">
        <v>6237454.9650765099</v>
      </c>
    </row>
    <row r="95" spans="1:14" x14ac:dyDescent="0.25">
      <c r="A95" s="130" t="s">
        <v>876</v>
      </c>
      <c r="B95" s="114" t="s">
        <v>27</v>
      </c>
      <c r="C95" s="110" t="s">
        <v>186</v>
      </c>
      <c r="D95" s="114" t="s">
        <v>18</v>
      </c>
      <c r="E95" s="110" t="s">
        <v>781</v>
      </c>
      <c r="F95" s="112" t="s">
        <v>11</v>
      </c>
      <c r="G95" s="114" t="s">
        <v>137</v>
      </c>
      <c r="H95" s="115">
        <v>25</v>
      </c>
      <c r="I95" s="115" t="s">
        <v>24</v>
      </c>
      <c r="J95" s="76">
        <v>1</v>
      </c>
      <c r="K95" s="110" t="s">
        <v>16</v>
      </c>
      <c r="L95" s="114" t="s">
        <v>308</v>
      </c>
      <c r="M95" s="161">
        <v>594741.52361032902</v>
      </c>
      <c r="N95" s="161">
        <v>6159096.06577875</v>
      </c>
    </row>
    <row r="96" spans="1:14" x14ac:dyDescent="0.25">
      <c r="A96" s="130" t="s">
        <v>877</v>
      </c>
      <c r="B96" s="114" t="s">
        <v>27</v>
      </c>
      <c r="C96" s="110" t="s">
        <v>134</v>
      </c>
      <c r="D96" s="114" t="s">
        <v>12</v>
      </c>
      <c r="E96" s="110" t="s">
        <v>783</v>
      </c>
      <c r="F96" s="114" t="s">
        <v>11</v>
      </c>
      <c r="G96" s="114" t="s">
        <v>136</v>
      </c>
      <c r="H96" s="115">
        <v>25</v>
      </c>
      <c r="I96" s="115" t="s">
        <v>22</v>
      </c>
      <c r="J96" s="76">
        <v>0</v>
      </c>
      <c r="L96" s="114" t="s">
        <v>307</v>
      </c>
      <c r="M96" s="161">
        <v>558039.91243359598</v>
      </c>
      <c r="N96" s="161">
        <v>6187532.6574839</v>
      </c>
    </row>
    <row r="97" spans="1:14" x14ac:dyDescent="0.25">
      <c r="A97" s="130" t="s">
        <v>878</v>
      </c>
      <c r="B97" s="114" t="s">
        <v>27</v>
      </c>
      <c r="C97" s="114" t="s">
        <v>304</v>
      </c>
      <c r="D97" s="110" t="s">
        <v>18</v>
      </c>
      <c r="E97" s="110" t="s">
        <v>781</v>
      </c>
      <c r="F97" s="114" t="s">
        <v>11</v>
      </c>
      <c r="G97" s="114" t="s">
        <v>137</v>
      </c>
      <c r="H97" s="115">
        <v>19</v>
      </c>
      <c r="I97" s="115" t="s">
        <v>24</v>
      </c>
      <c r="J97" s="76">
        <v>0</v>
      </c>
      <c r="K97" s="110" t="s">
        <v>17</v>
      </c>
      <c r="L97" s="114" t="s">
        <v>311</v>
      </c>
      <c r="M97" s="161">
        <v>586640.35647188197</v>
      </c>
      <c r="N97" s="161">
        <v>6141936.0630128598</v>
      </c>
    </row>
    <row r="98" spans="1:14" x14ac:dyDescent="0.25">
      <c r="A98" s="130" t="s">
        <v>879</v>
      </c>
      <c r="B98" s="114" t="s">
        <v>28</v>
      </c>
      <c r="C98" s="110" t="s">
        <v>143</v>
      </c>
      <c r="D98" s="114" t="s">
        <v>18</v>
      </c>
      <c r="E98" s="110" t="s">
        <v>782</v>
      </c>
      <c r="F98" s="114" t="s">
        <v>126</v>
      </c>
      <c r="G98" s="114" t="s">
        <v>126</v>
      </c>
      <c r="H98" s="115">
        <v>68</v>
      </c>
      <c r="I98" s="115" t="s">
        <v>24</v>
      </c>
      <c r="J98" s="76">
        <v>1</v>
      </c>
      <c r="K98" s="110" t="s">
        <v>11</v>
      </c>
      <c r="L98" s="114" t="s">
        <v>309</v>
      </c>
      <c r="M98" s="161">
        <v>766554.84513022099</v>
      </c>
      <c r="N98" s="161">
        <v>6415368.7508693999</v>
      </c>
    </row>
    <row r="99" spans="1:14" x14ac:dyDescent="0.25">
      <c r="A99" s="130" t="s">
        <v>880</v>
      </c>
      <c r="B99" s="114" t="s">
        <v>35</v>
      </c>
      <c r="C99" s="110" t="s">
        <v>35</v>
      </c>
      <c r="D99" s="114" t="s">
        <v>18</v>
      </c>
      <c r="E99" s="110" t="s">
        <v>781</v>
      </c>
      <c r="F99" s="114" t="s">
        <v>19</v>
      </c>
      <c r="G99" s="114" t="s">
        <v>136</v>
      </c>
      <c r="H99" s="115">
        <v>64</v>
      </c>
      <c r="I99" s="115" t="s">
        <v>22</v>
      </c>
      <c r="J99" s="76">
        <v>1</v>
      </c>
      <c r="K99" s="110" t="s">
        <v>46</v>
      </c>
      <c r="L99" s="114" t="s">
        <v>305</v>
      </c>
      <c r="M99" s="161">
        <v>567525.91428934899</v>
      </c>
      <c r="N99" s="161">
        <v>6140517.3631130299</v>
      </c>
    </row>
    <row r="100" spans="1:14" x14ac:dyDescent="0.25">
      <c r="A100" s="130" t="s">
        <v>881</v>
      </c>
      <c r="B100" s="114" t="s">
        <v>35</v>
      </c>
      <c r="C100" s="110" t="s">
        <v>35</v>
      </c>
      <c r="D100" s="114" t="s">
        <v>18</v>
      </c>
      <c r="E100" s="110" t="s">
        <v>781</v>
      </c>
      <c r="F100" s="114" t="s">
        <v>11</v>
      </c>
      <c r="G100" s="114" t="s">
        <v>136</v>
      </c>
      <c r="H100" s="115">
        <v>69</v>
      </c>
      <c r="I100" s="115" t="s">
        <v>22</v>
      </c>
      <c r="J100" s="76">
        <v>1</v>
      </c>
      <c r="K100" s="110" t="s">
        <v>17</v>
      </c>
      <c r="L100" s="114" t="s">
        <v>306</v>
      </c>
      <c r="M100" s="161">
        <v>576918.61526313098</v>
      </c>
      <c r="N100" s="161">
        <v>6137939.4425917799</v>
      </c>
    </row>
    <row r="101" spans="1:14" x14ac:dyDescent="0.25">
      <c r="A101" s="130" t="s">
        <v>882</v>
      </c>
      <c r="B101" s="114" t="s">
        <v>27</v>
      </c>
      <c r="C101" s="110" t="s">
        <v>139</v>
      </c>
      <c r="D101" s="114" t="s">
        <v>18</v>
      </c>
      <c r="E101" s="110" t="s">
        <v>781</v>
      </c>
      <c r="F101" s="114" t="s">
        <v>11</v>
      </c>
      <c r="G101" s="114" t="s">
        <v>136</v>
      </c>
      <c r="H101" s="115">
        <v>71</v>
      </c>
      <c r="I101" s="115" t="s">
        <v>22</v>
      </c>
      <c r="J101" s="76">
        <v>2</v>
      </c>
      <c r="K101" s="110" t="s">
        <v>11</v>
      </c>
      <c r="L101" s="114" t="s">
        <v>316</v>
      </c>
      <c r="M101" s="161">
        <v>572084.38104443799</v>
      </c>
      <c r="N101" s="161">
        <v>6155945.0967451399</v>
      </c>
    </row>
    <row r="102" spans="1:14" x14ac:dyDescent="0.25">
      <c r="A102" s="130" t="s">
        <v>883</v>
      </c>
      <c r="B102" s="114" t="s">
        <v>35</v>
      </c>
      <c r="C102" s="110" t="s">
        <v>35</v>
      </c>
      <c r="D102" s="114" t="s">
        <v>18</v>
      </c>
      <c r="E102" s="110" t="s">
        <v>782</v>
      </c>
      <c r="F102" s="114" t="s">
        <v>126</v>
      </c>
      <c r="G102" s="114" t="s">
        <v>126</v>
      </c>
      <c r="H102" s="115">
        <v>13</v>
      </c>
      <c r="I102" s="115" t="s">
        <v>24</v>
      </c>
      <c r="J102" s="76">
        <v>0</v>
      </c>
      <c r="K102" s="110" t="s">
        <v>46</v>
      </c>
      <c r="L102" s="114" t="s">
        <v>312</v>
      </c>
      <c r="M102" s="161">
        <v>563297.71031847899</v>
      </c>
      <c r="N102" s="161">
        <v>6146802.0690378901</v>
      </c>
    </row>
    <row r="103" spans="1:14" x14ac:dyDescent="0.25">
      <c r="A103" s="130" t="s">
        <v>884</v>
      </c>
      <c r="B103" s="114" t="s">
        <v>35</v>
      </c>
      <c r="C103" s="110" t="s">
        <v>35</v>
      </c>
      <c r="D103" s="114" t="s">
        <v>12</v>
      </c>
      <c r="E103" s="110" t="s">
        <v>781</v>
      </c>
      <c r="F103" s="114" t="s">
        <v>11</v>
      </c>
      <c r="G103" s="114" t="s">
        <v>136</v>
      </c>
      <c r="H103" s="115">
        <v>61</v>
      </c>
      <c r="I103" s="115" t="s">
        <v>22</v>
      </c>
      <c r="J103" s="76">
        <v>0</v>
      </c>
      <c r="K103" s="110" t="s">
        <v>17</v>
      </c>
      <c r="L103" s="114" t="s">
        <v>195</v>
      </c>
      <c r="M103" s="161">
        <v>569829.24407894397</v>
      </c>
      <c r="N103" s="161">
        <v>6140748.6939872699</v>
      </c>
    </row>
    <row r="104" spans="1:14" x14ac:dyDescent="0.25">
      <c r="A104" s="130" t="s">
        <v>885</v>
      </c>
      <c r="B104" s="114" t="s">
        <v>26</v>
      </c>
      <c r="C104" s="110" t="s">
        <v>314</v>
      </c>
      <c r="D104" s="114" t="s">
        <v>12</v>
      </c>
      <c r="E104" s="110" t="s">
        <v>782</v>
      </c>
      <c r="F104" s="114" t="s">
        <v>126</v>
      </c>
      <c r="G104" s="114" t="s">
        <v>126</v>
      </c>
      <c r="H104" s="115">
        <v>74</v>
      </c>
      <c r="I104" s="115" t="s">
        <v>22</v>
      </c>
      <c r="J104" s="76">
        <v>1</v>
      </c>
      <c r="K104" s="110" t="s">
        <v>11</v>
      </c>
      <c r="L104" s="110" t="s">
        <v>315</v>
      </c>
      <c r="M104" s="161">
        <v>443808.99164248502</v>
      </c>
      <c r="N104" s="161">
        <v>6654007.7017394695</v>
      </c>
    </row>
    <row r="105" spans="1:14" x14ac:dyDescent="0.25">
      <c r="A105" s="130" t="s">
        <v>886</v>
      </c>
      <c r="B105" s="114" t="s">
        <v>30</v>
      </c>
      <c r="C105" s="110" t="s">
        <v>134</v>
      </c>
      <c r="D105" s="114" t="s">
        <v>12</v>
      </c>
      <c r="E105" s="110" t="s">
        <v>14</v>
      </c>
      <c r="F105" s="114" t="s">
        <v>21</v>
      </c>
      <c r="G105" s="114" t="s">
        <v>136</v>
      </c>
      <c r="H105" s="115">
        <v>34</v>
      </c>
      <c r="I105" s="115" t="s">
        <v>22</v>
      </c>
      <c r="J105" s="76">
        <v>0</v>
      </c>
      <c r="L105" s="114" t="s">
        <v>313</v>
      </c>
      <c r="M105" s="161">
        <v>550588.45170134597</v>
      </c>
      <c r="N105" s="161">
        <v>6329045.4005624698</v>
      </c>
    </row>
    <row r="106" spans="1:14" x14ac:dyDescent="0.25">
      <c r="A106" s="130" t="s">
        <v>887</v>
      </c>
      <c r="B106" s="118" t="s">
        <v>5</v>
      </c>
      <c r="C106" s="110" t="s">
        <v>5</v>
      </c>
      <c r="D106" s="118" t="s">
        <v>18</v>
      </c>
      <c r="E106" s="110" t="s">
        <v>781</v>
      </c>
      <c r="F106" s="110" t="s">
        <v>19</v>
      </c>
      <c r="G106" s="118" t="s">
        <v>136</v>
      </c>
      <c r="H106" s="147">
        <v>75</v>
      </c>
      <c r="I106" s="147" t="s">
        <v>22</v>
      </c>
      <c r="J106" s="76">
        <v>23</v>
      </c>
      <c r="K106" s="110" t="s">
        <v>11</v>
      </c>
      <c r="L106" s="118" t="s">
        <v>364</v>
      </c>
      <c r="M106" s="162">
        <v>596103.64069760696</v>
      </c>
      <c r="N106" s="162">
        <v>6491429.7386630597</v>
      </c>
    </row>
    <row r="107" spans="1:14" x14ac:dyDescent="0.25">
      <c r="A107" s="130" t="s">
        <v>888</v>
      </c>
      <c r="B107" s="114" t="s">
        <v>35</v>
      </c>
      <c r="C107" s="110" t="s">
        <v>35</v>
      </c>
      <c r="D107" s="114" t="s">
        <v>18</v>
      </c>
      <c r="E107" s="110" t="s">
        <v>781</v>
      </c>
      <c r="F107" s="114" t="s">
        <v>11</v>
      </c>
      <c r="G107" s="114" t="s">
        <v>136</v>
      </c>
      <c r="H107" s="115">
        <v>20</v>
      </c>
      <c r="I107" s="115" t="s">
        <v>22</v>
      </c>
      <c r="J107" s="76">
        <v>1</v>
      </c>
      <c r="K107" s="110" t="s">
        <v>16</v>
      </c>
      <c r="L107" s="114" t="s">
        <v>319</v>
      </c>
      <c r="M107" s="161">
        <v>579926.07618513994</v>
      </c>
      <c r="N107" s="161">
        <v>6143711.3925579702</v>
      </c>
    </row>
    <row r="108" spans="1:14" x14ac:dyDescent="0.25">
      <c r="A108" s="130" t="s">
        <v>889</v>
      </c>
      <c r="B108" s="114" t="s">
        <v>27</v>
      </c>
      <c r="C108" s="110" t="s">
        <v>27</v>
      </c>
      <c r="D108" s="114" t="s">
        <v>18</v>
      </c>
      <c r="E108" s="110" t="s">
        <v>781</v>
      </c>
      <c r="F108" s="114" t="s">
        <v>11</v>
      </c>
      <c r="G108" s="114" t="s">
        <v>136</v>
      </c>
      <c r="H108" s="115">
        <v>19</v>
      </c>
      <c r="I108" s="115" t="s">
        <v>22</v>
      </c>
      <c r="J108" s="76">
        <v>0</v>
      </c>
      <c r="K108" s="110" t="s">
        <v>16</v>
      </c>
      <c r="L108" s="114" t="s">
        <v>317</v>
      </c>
      <c r="M108" s="161">
        <v>566212.06980460801</v>
      </c>
      <c r="N108" s="161">
        <v>6178809.6831916198</v>
      </c>
    </row>
    <row r="109" spans="1:14" x14ac:dyDescent="0.25">
      <c r="A109" s="130" t="s">
        <v>890</v>
      </c>
      <c r="B109" s="114" t="s">
        <v>32</v>
      </c>
      <c r="C109" s="110" t="s">
        <v>32</v>
      </c>
      <c r="D109" s="114" t="s">
        <v>18</v>
      </c>
      <c r="E109" s="110" t="s">
        <v>781</v>
      </c>
      <c r="F109" s="114" t="s">
        <v>11</v>
      </c>
      <c r="G109" s="114" t="s">
        <v>136</v>
      </c>
      <c r="H109" s="115">
        <v>49</v>
      </c>
      <c r="I109" s="115" t="s">
        <v>24</v>
      </c>
      <c r="J109" s="76">
        <v>1</v>
      </c>
      <c r="K109" s="110" t="s">
        <v>17</v>
      </c>
      <c r="L109" s="114" t="s">
        <v>320</v>
      </c>
      <c r="M109" s="161">
        <v>570421.88484576996</v>
      </c>
      <c r="N109" s="161">
        <v>6227028.7411006903</v>
      </c>
    </row>
    <row r="110" spans="1:14" x14ac:dyDescent="0.25">
      <c r="A110" s="130" t="s">
        <v>891</v>
      </c>
      <c r="B110" s="118" t="s">
        <v>30</v>
      </c>
      <c r="C110" s="110" t="s">
        <v>30</v>
      </c>
      <c r="D110" s="118" t="s">
        <v>18</v>
      </c>
      <c r="E110" s="118" t="s">
        <v>783</v>
      </c>
      <c r="F110" s="118" t="s">
        <v>153</v>
      </c>
      <c r="G110" s="118" t="s">
        <v>137</v>
      </c>
      <c r="H110" s="147">
        <v>32</v>
      </c>
      <c r="I110" s="147" t="s">
        <v>22</v>
      </c>
      <c r="J110" s="76">
        <v>26</v>
      </c>
      <c r="L110" s="110" t="s">
        <v>360</v>
      </c>
      <c r="M110" s="162">
        <v>542987.45874941896</v>
      </c>
      <c r="N110" s="162">
        <v>6307889.6761700902</v>
      </c>
    </row>
    <row r="111" spans="1:14" x14ac:dyDescent="0.25">
      <c r="A111" s="130" t="s">
        <v>892</v>
      </c>
      <c r="B111" s="114" t="s">
        <v>34</v>
      </c>
      <c r="C111" s="110" t="s">
        <v>148</v>
      </c>
      <c r="D111" s="114" t="s">
        <v>18</v>
      </c>
      <c r="E111" s="110" t="s">
        <v>14</v>
      </c>
      <c r="F111" s="114" t="s">
        <v>11</v>
      </c>
      <c r="G111" s="114" t="s">
        <v>136</v>
      </c>
      <c r="H111" s="115">
        <v>43</v>
      </c>
      <c r="I111" s="115" t="s">
        <v>22</v>
      </c>
      <c r="J111" s="76">
        <v>1</v>
      </c>
      <c r="L111" s="114" t="s">
        <v>321</v>
      </c>
      <c r="M111" s="161">
        <v>689228.52478966198</v>
      </c>
      <c r="N111" s="161">
        <v>6147910.13169281</v>
      </c>
    </row>
    <row r="112" spans="1:14" x14ac:dyDescent="0.25">
      <c r="A112" s="130" t="s">
        <v>892</v>
      </c>
      <c r="B112" s="114" t="s">
        <v>34</v>
      </c>
      <c r="C112" s="110" t="s">
        <v>148</v>
      </c>
      <c r="D112" s="114" t="s">
        <v>18</v>
      </c>
      <c r="E112" s="110" t="s">
        <v>14</v>
      </c>
      <c r="F112" s="110" t="s">
        <v>11</v>
      </c>
      <c r="G112" s="110" t="s">
        <v>137</v>
      </c>
      <c r="H112" s="76">
        <v>30</v>
      </c>
      <c r="I112" s="111" t="s">
        <v>24</v>
      </c>
      <c r="J112" s="76">
        <v>0</v>
      </c>
      <c r="L112" s="114" t="s">
        <v>321</v>
      </c>
      <c r="M112" s="161">
        <v>689228.52478966198</v>
      </c>
      <c r="N112" s="161">
        <v>6147910.13169281</v>
      </c>
    </row>
    <row r="113" spans="1:14" x14ac:dyDescent="0.25">
      <c r="A113" s="130" t="s">
        <v>893</v>
      </c>
      <c r="B113" s="114" t="s">
        <v>35</v>
      </c>
      <c r="C113" s="110" t="s">
        <v>35</v>
      </c>
      <c r="D113" s="114" t="s">
        <v>18</v>
      </c>
      <c r="E113" s="110" t="s">
        <v>781</v>
      </c>
      <c r="F113" s="114" t="s">
        <v>11</v>
      </c>
      <c r="G113" s="114" t="s">
        <v>136</v>
      </c>
      <c r="H113" s="115">
        <v>46</v>
      </c>
      <c r="I113" s="115" t="s">
        <v>22</v>
      </c>
      <c r="J113" s="76">
        <v>0</v>
      </c>
      <c r="K113" s="110" t="s">
        <v>17</v>
      </c>
      <c r="L113" s="114" t="s">
        <v>318</v>
      </c>
      <c r="M113" s="161">
        <v>578219.50240007602</v>
      </c>
      <c r="N113" s="161">
        <v>6140254.3668475403</v>
      </c>
    </row>
    <row r="114" spans="1:14" x14ac:dyDescent="0.25">
      <c r="A114" s="130" t="s">
        <v>894</v>
      </c>
      <c r="B114" s="114" t="s">
        <v>27</v>
      </c>
      <c r="C114" s="110" t="s">
        <v>322</v>
      </c>
      <c r="D114" s="114" t="s">
        <v>18</v>
      </c>
      <c r="E114" s="110" t="s">
        <v>782</v>
      </c>
      <c r="F114" s="114" t="s">
        <v>126</v>
      </c>
      <c r="G114" s="114" t="s">
        <v>126</v>
      </c>
      <c r="H114" s="115">
        <v>35</v>
      </c>
      <c r="I114" s="115" t="s">
        <v>22</v>
      </c>
      <c r="J114" s="76">
        <v>0</v>
      </c>
      <c r="K114" s="110" t="s">
        <v>21</v>
      </c>
      <c r="L114" s="114" t="s">
        <v>161</v>
      </c>
      <c r="M114" s="161">
        <v>569352.41870231996</v>
      </c>
      <c r="N114" s="161">
        <v>6154165.0329041202</v>
      </c>
    </row>
    <row r="115" spans="1:14" x14ac:dyDescent="0.25">
      <c r="A115" s="130" t="s">
        <v>895</v>
      </c>
      <c r="B115" s="114" t="s">
        <v>35</v>
      </c>
      <c r="C115" s="110" t="s">
        <v>35</v>
      </c>
      <c r="D115" s="114" t="s">
        <v>18</v>
      </c>
      <c r="E115" s="110" t="s">
        <v>781</v>
      </c>
      <c r="F115" s="114" t="s">
        <v>11</v>
      </c>
      <c r="G115" s="114" t="s">
        <v>136</v>
      </c>
      <c r="H115" s="115">
        <v>37</v>
      </c>
      <c r="I115" s="115" t="s">
        <v>22</v>
      </c>
      <c r="J115" s="76">
        <v>0</v>
      </c>
      <c r="K115" s="110" t="s">
        <v>16</v>
      </c>
      <c r="L115" s="114" t="s">
        <v>238</v>
      </c>
      <c r="M115" s="161">
        <v>566295.42497477797</v>
      </c>
      <c r="N115" s="161">
        <v>6144638.8833691403</v>
      </c>
    </row>
    <row r="116" spans="1:14" x14ac:dyDescent="0.25">
      <c r="A116" s="130" t="s">
        <v>896</v>
      </c>
      <c r="B116" s="114" t="s">
        <v>35</v>
      </c>
      <c r="C116" s="110" t="s">
        <v>35</v>
      </c>
      <c r="D116" s="114" t="s">
        <v>18</v>
      </c>
      <c r="E116" s="110" t="s">
        <v>781</v>
      </c>
      <c r="F116" s="114" t="s">
        <v>11</v>
      </c>
      <c r="G116" s="114" t="s">
        <v>136</v>
      </c>
      <c r="H116" s="115">
        <v>42</v>
      </c>
      <c r="I116" s="117" t="s">
        <v>24</v>
      </c>
      <c r="J116" s="76">
        <v>0</v>
      </c>
      <c r="K116" s="110" t="s">
        <v>21</v>
      </c>
      <c r="L116" s="114" t="s">
        <v>325</v>
      </c>
      <c r="M116" s="161">
        <v>567144.58000909898</v>
      </c>
      <c r="N116" s="161">
        <v>6139842.6037418097</v>
      </c>
    </row>
    <row r="117" spans="1:14" x14ac:dyDescent="0.25">
      <c r="A117" s="130" t="s">
        <v>897</v>
      </c>
      <c r="B117" s="114" t="s">
        <v>35</v>
      </c>
      <c r="C117" s="73" t="s">
        <v>35</v>
      </c>
      <c r="D117" s="110" t="s">
        <v>18</v>
      </c>
      <c r="E117" s="114" t="s">
        <v>781</v>
      </c>
      <c r="F117" s="114" t="s">
        <v>17</v>
      </c>
      <c r="G117" s="114" t="s">
        <v>136</v>
      </c>
      <c r="H117" s="115">
        <v>58</v>
      </c>
      <c r="I117" s="115" t="s">
        <v>22</v>
      </c>
      <c r="J117" s="76">
        <v>10</v>
      </c>
      <c r="K117" s="73" t="s">
        <v>46</v>
      </c>
      <c r="L117" s="114" t="s">
        <v>349</v>
      </c>
      <c r="M117" s="161">
        <v>578537.89149359998</v>
      </c>
      <c r="N117" s="161">
        <v>6145632.74983982</v>
      </c>
    </row>
    <row r="118" spans="1:14" x14ac:dyDescent="0.25">
      <c r="A118" s="130" t="s">
        <v>898</v>
      </c>
      <c r="B118" s="114" t="s">
        <v>34</v>
      </c>
      <c r="C118" s="110" t="s">
        <v>34</v>
      </c>
      <c r="D118" s="114" t="s">
        <v>18</v>
      </c>
      <c r="E118" s="110" t="s">
        <v>781</v>
      </c>
      <c r="F118" s="114" t="s">
        <v>11</v>
      </c>
      <c r="G118" s="114" t="s">
        <v>136</v>
      </c>
      <c r="H118" s="115">
        <v>23</v>
      </c>
      <c r="I118" s="115" t="s">
        <v>24</v>
      </c>
      <c r="J118" s="76">
        <v>1</v>
      </c>
      <c r="K118" s="110" t="s">
        <v>21</v>
      </c>
      <c r="L118" s="114" t="s">
        <v>323</v>
      </c>
      <c r="M118" s="161">
        <v>687485.31940564699</v>
      </c>
      <c r="N118" s="161">
        <v>6135607.0269137304</v>
      </c>
    </row>
    <row r="119" spans="1:14" x14ac:dyDescent="0.25">
      <c r="A119" s="130" t="s">
        <v>899</v>
      </c>
      <c r="B119" s="114" t="s">
        <v>35</v>
      </c>
      <c r="C119" s="110" t="s">
        <v>35</v>
      </c>
      <c r="D119" s="114" t="s">
        <v>18</v>
      </c>
      <c r="E119" s="110" t="s">
        <v>781</v>
      </c>
      <c r="F119" s="114" t="s">
        <v>11</v>
      </c>
      <c r="G119" s="114" t="s">
        <v>136</v>
      </c>
      <c r="H119" s="115">
        <v>27</v>
      </c>
      <c r="I119" s="115" t="s">
        <v>22</v>
      </c>
      <c r="J119" s="76">
        <v>0</v>
      </c>
      <c r="K119" s="110" t="s">
        <v>17</v>
      </c>
      <c r="L119" s="114" t="s">
        <v>324</v>
      </c>
      <c r="M119" s="161">
        <v>582656.76576488197</v>
      </c>
      <c r="N119" s="161">
        <v>6138092.1584646497</v>
      </c>
    </row>
    <row r="120" spans="1:14" x14ac:dyDescent="0.25">
      <c r="A120" s="130" t="s">
        <v>900</v>
      </c>
      <c r="B120" s="114" t="s">
        <v>35</v>
      </c>
      <c r="C120" s="110" t="s">
        <v>35</v>
      </c>
      <c r="D120" s="114" t="s">
        <v>18</v>
      </c>
      <c r="E120" s="110" t="s">
        <v>782</v>
      </c>
      <c r="F120" s="114" t="s">
        <v>126</v>
      </c>
      <c r="G120" s="114" t="s">
        <v>126</v>
      </c>
      <c r="H120" s="115">
        <v>61</v>
      </c>
      <c r="I120" s="115" t="s">
        <v>24</v>
      </c>
      <c r="J120" s="76">
        <v>1</v>
      </c>
      <c r="K120" s="110" t="s">
        <v>17</v>
      </c>
      <c r="L120" s="114" t="s">
        <v>193</v>
      </c>
      <c r="M120" s="161">
        <v>581107.49511280505</v>
      </c>
      <c r="N120" s="161">
        <v>6144909.9704977795</v>
      </c>
    </row>
    <row r="121" spans="1:14" x14ac:dyDescent="0.25">
      <c r="A121" s="130" t="s">
        <v>901</v>
      </c>
      <c r="B121" s="114" t="s">
        <v>38</v>
      </c>
      <c r="C121" s="110" t="s">
        <v>134</v>
      </c>
      <c r="D121" s="114" t="s">
        <v>12</v>
      </c>
      <c r="E121" s="110" t="s">
        <v>781</v>
      </c>
      <c r="F121" s="114" t="s">
        <v>11</v>
      </c>
      <c r="G121" s="114" t="s">
        <v>136</v>
      </c>
      <c r="H121" s="115">
        <v>52</v>
      </c>
      <c r="I121" s="115" t="s">
        <v>22</v>
      </c>
      <c r="J121" s="76">
        <v>0</v>
      </c>
      <c r="K121" s="110" t="s">
        <v>21</v>
      </c>
      <c r="L121" s="114" t="s">
        <v>326</v>
      </c>
      <c r="M121" s="161">
        <v>634616.314147125</v>
      </c>
      <c r="N121" s="161">
        <v>6569397.7512695696</v>
      </c>
    </row>
    <row r="122" spans="1:14" x14ac:dyDescent="0.25">
      <c r="A122" s="130" t="s">
        <v>902</v>
      </c>
      <c r="B122" s="114" t="s">
        <v>27</v>
      </c>
      <c r="C122" s="110" t="s">
        <v>230</v>
      </c>
      <c r="D122" s="114" t="s">
        <v>12</v>
      </c>
      <c r="E122" s="110" t="s">
        <v>782</v>
      </c>
      <c r="F122" s="114" t="s">
        <v>126</v>
      </c>
      <c r="G122" s="114" t="s">
        <v>126</v>
      </c>
      <c r="H122" s="115">
        <v>74</v>
      </c>
      <c r="I122" s="115" t="s">
        <v>22</v>
      </c>
      <c r="J122" s="76">
        <v>1</v>
      </c>
      <c r="K122" s="110" t="s">
        <v>21</v>
      </c>
      <c r="L122" s="114" t="s">
        <v>327</v>
      </c>
      <c r="M122" s="161">
        <v>606148.5209</v>
      </c>
      <c r="N122" s="161">
        <v>6151313.3452000003</v>
      </c>
    </row>
    <row r="123" spans="1:14" x14ac:dyDescent="0.25">
      <c r="A123" s="130" t="s">
        <v>903</v>
      </c>
      <c r="B123" s="114" t="s">
        <v>29</v>
      </c>
      <c r="C123" s="110" t="s">
        <v>134</v>
      </c>
      <c r="D123" s="110" t="s">
        <v>18</v>
      </c>
      <c r="E123" s="110" t="s">
        <v>784</v>
      </c>
      <c r="F123" s="114" t="s">
        <v>11</v>
      </c>
      <c r="G123" s="114" t="s">
        <v>136</v>
      </c>
      <c r="H123" s="115">
        <v>40</v>
      </c>
      <c r="I123" s="115" t="s">
        <v>22</v>
      </c>
      <c r="J123" s="76">
        <v>1</v>
      </c>
      <c r="K123" s="110"/>
      <c r="L123" s="114" t="s">
        <v>351</v>
      </c>
      <c r="M123" s="161">
        <v>459906.82394474902</v>
      </c>
      <c r="N123" s="161">
        <v>6190904.8787158998</v>
      </c>
    </row>
    <row r="124" spans="1:14" x14ac:dyDescent="0.25">
      <c r="A124" s="130" t="s">
        <v>904</v>
      </c>
      <c r="B124" s="114" t="s">
        <v>35</v>
      </c>
      <c r="C124" s="110" t="s">
        <v>35</v>
      </c>
      <c r="D124" s="110" t="s">
        <v>18</v>
      </c>
      <c r="E124" s="114" t="s">
        <v>782</v>
      </c>
      <c r="F124" s="114" t="s">
        <v>126</v>
      </c>
      <c r="G124" s="114" t="s">
        <v>126</v>
      </c>
      <c r="H124" s="115">
        <v>32</v>
      </c>
      <c r="I124" s="115" t="s">
        <v>22</v>
      </c>
      <c r="J124" s="76">
        <v>0</v>
      </c>
      <c r="K124" s="110" t="s">
        <v>46</v>
      </c>
      <c r="L124" s="114" t="s">
        <v>328</v>
      </c>
      <c r="M124" s="161">
        <v>578186.83313015895</v>
      </c>
      <c r="N124" s="161">
        <v>6136567.9714827798</v>
      </c>
    </row>
    <row r="125" spans="1:14" x14ac:dyDescent="0.25">
      <c r="A125" s="130" t="s">
        <v>905</v>
      </c>
      <c r="B125" s="114" t="s">
        <v>35</v>
      </c>
      <c r="C125" s="110" t="s">
        <v>35</v>
      </c>
      <c r="D125" s="110" t="s">
        <v>12</v>
      </c>
      <c r="E125" s="114" t="s">
        <v>781</v>
      </c>
      <c r="F125" s="114" t="s">
        <v>11</v>
      </c>
      <c r="G125" s="114" t="s">
        <v>136</v>
      </c>
      <c r="H125" s="115">
        <v>23</v>
      </c>
      <c r="I125" s="115" t="s">
        <v>22</v>
      </c>
      <c r="J125" s="76">
        <v>0</v>
      </c>
      <c r="K125" s="110" t="s">
        <v>21</v>
      </c>
      <c r="L125" s="114" t="s">
        <v>335</v>
      </c>
      <c r="M125" s="161">
        <v>569268.09585009003</v>
      </c>
      <c r="N125" s="161">
        <v>6141025.25258704</v>
      </c>
    </row>
    <row r="126" spans="1:14" x14ac:dyDescent="0.25">
      <c r="A126" s="130" t="s">
        <v>906</v>
      </c>
      <c r="B126" s="114" t="s">
        <v>28</v>
      </c>
      <c r="C126" s="110" t="s">
        <v>145</v>
      </c>
      <c r="D126" s="110" t="s">
        <v>18</v>
      </c>
      <c r="E126" s="114" t="s">
        <v>783</v>
      </c>
      <c r="F126" s="114" t="s">
        <v>11</v>
      </c>
      <c r="G126" s="114" t="s">
        <v>136</v>
      </c>
      <c r="H126" s="115">
        <v>45</v>
      </c>
      <c r="I126" s="115" t="s">
        <v>22</v>
      </c>
      <c r="J126" s="76">
        <v>1</v>
      </c>
      <c r="L126" s="114" t="s">
        <v>348</v>
      </c>
      <c r="M126" s="161">
        <v>839324.82434081705</v>
      </c>
      <c r="N126" s="161">
        <v>6388027.1333261002</v>
      </c>
    </row>
    <row r="127" spans="1:14" x14ac:dyDescent="0.25">
      <c r="A127" s="130" t="s">
        <v>907</v>
      </c>
      <c r="B127" s="114" t="s">
        <v>40</v>
      </c>
      <c r="C127" s="110" t="s">
        <v>40</v>
      </c>
      <c r="D127" s="110" t="s">
        <v>18</v>
      </c>
      <c r="E127" s="114" t="s">
        <v>783</v>
      </c>
      <c r="F127" s="114" t="s">
        <v>11</v>
      </c>
      <c r="G127" s="114" t="s">
        <v>136</v>
      </c>
      <c r="H127" s="115">
        <v>20</v>
      </c>
      <c r="I127" s="115" t="s">
        <v>22</v>
      </c>
      <c r="J127" s="76">
        <v>1</v>
      </c>
      <c r="L127" s="114" t="s">
        <v>329</v>
      </c>
      <c r="M127" s="161">
        <v>410054.10309374699</v>
      </c>
      <c r="N127" s="161">
        <v>6524583.0110601103</v>
      </c>
    </row>
    <row r="128" spans="1:14" x14ac:dyDescent="0.25">
      <c r="A128" s="130" t="s">
        <v>908</v>
      </c>
      <c r="B128" s="114" t="s">
        <v>35</v>
      </c>
      <c r="C128" s="110" t="s">
        <v>35</v>
      </c>
      <c r="D128" s="110" t="s">
        <v>18</v>
      </c>
      <c r="E128" s="114" t="s">
        <v>781</v>
      </c>
      <c r="F128" s="114" t="s">
        <v>17</v>
      </c>
      <c r="G128" s="114" t="s">
        <v>136</v>
      </c>
      <c r="H128" s="115">
        <v>59</v>
      </c>
      <c r="I128" s="115" t="s">
        <v>24</v>
      </c>
      <c r="J128" s="76">
        <v>0</v>
      </c>
      <c r="K128" s="110" t="s">
        <v>17</v>
      </c>
      <c r="L128" s="114" t="s">
        <v>336</v>
      </c>
      <c r="M128" s="161">
        <v>580507.800602515</v>
      </c>
      <c r="N128" s="161">
        <v>6139786.3865366001</v>
      </c>
    </row>
    <row r="129" spans="1:14" x14ac:dyDescent="0.25">
      <c r="A129" s="130" t="s">
        <v>909</v>
      </c>
      <c r="B129" s="114" t="s">
        <v>32</v>
      </c>
      <c r="C129" s="110" t="s">
        <v>134</v>
      </c>
      <c r="D129" s="110" t="s">
        <v>18</v>
      </c>
      <c r="E129" s="114" t="s">
        <v>14</v>
      </c>
      <c r="F129" s="114" t="s">
        <v>21</v>
      </c>
      <c r="G129" s="114" t="s">
        <v>136</v>
      </c>
      <c r="H129" s="115">
        <v>60</v>
      </c>
      <c r="I129" s="115" t="s">
        <v>22</v>
      </c>
      <c r="J129" s="76">
        <v>0</v>
      </c>
      <c r="L129" s="114" t="s">
        <v>341</v>
      </c>
      <c r="M129" s="161">
        <v>563400.89749296405</v>
      </c>
      <c r="N129" s="161">
        <v>6269933.84985153</v>
      </c>
    </row>
    <row r="130" spans="1:14" x14ac:dyDescent="0.25">
      <c r="A130" s="130" t="s">
        <v>910</v>
      </c>
      <c r="B130" s="114" t="s">
        <v>42</v>
      </c>
      <c r="C130" s="110" t="s">
        <v>134</v>
      </c>
      <c r="D130" s="114" t="s">
        <v>12</v>
      </c>
      <c r="E130" s="110" t="s">
        <v>781</v>
      </c>
      <c r="F130" s="114" t="s">
        <v>11</v>
      </c>
      <c r="G130" s="114" t="s">
        <v>136</v>
      </c>
      <c r="H130" s="115">
        <v>29</v>
      </c>
      <c r="I130" s="115" t="s">
        <v>22</v>
      </c>
      <c r="J130" s="76">
        <v>0</v>
      </c>
      <c r="K130" s="110" t="s">
        <v>17</v>
      </c>
      <c r="L130" s="114" t="s">
        <v>344</v>
      </c>
      <c r="M130" s="161">
        <v>373568.56914657197</v>
      </c>
      <c r="N130" s="161">
        <v>6257956.5756823895</v>
      </c>
    </row>
    <row r="131" spans="1:14" x14ac:dyDescent="0.25">
      <c r="A131" s="130" t="s">
        <v>911</v>
      </c>
      <c r="B131" s="114" t="s">
        <v>27</v>
      </c>
      <c r="C131" s="110" t="s">
        <v>134</v>
      </c>
      <c r="D131" s="110" t="s">
        <v>12</v>
      </c>
      <c r="E131" s="114" t="s">
        <v>783</v>
      </c>
      <c r="F131" s="114" t="s">
        <v>11</v>
      </c>
      <c r="G131" s="114" t="s">
        <v>136</v>
      </c>
      <c r="H131" s="115">
        <v>19</v>
      </c>
      <c r="I131" s="115" t="s">
        <v>22</v>
      </c>
      <c r="J131" s="76">
        <v>1</v>
      </c>
      <c r="L131" s="114" t="s">
        <v>342</v>
      </c>
      <c r="M131" s="161">
        <v>581521.17283701804</v>
      </c>
      <c r="N131" s="161">
        <v>6154322.8636360597</v>
      </c>
    </row>
    <row r="132" spans="1:14" x14ac:dyDescent="0.25">
      <c r="A132" s="130" t="s">
        <v>912</v>
      </c>
      <c r="B132" s="114" t="s">
        <v>35</v>
      </c>
      <c r="C132" s="110" t="s">
        <v>35</v>
      </c>
      <c r="D132" s="110" t="s">
        <v>12</v>
      </c>
      <c r="E132" s="110" t="s">
        <v>781</v>
      </c>
      <c r="F132" s="114" t="s">
        <v>11</v>
      </c>
      <c r="G132" s="114" t="s">
        <v>137</v>
      </c>
      <c r="H132" s="115">
        <v>30</v>
      </c>
      <c r="I132" s="115" t="s">
        <v>22</v>
      </c>
      <c r="J132" s="76">
        <v>0</v>
      </c>
      <c r="K132" s="110" t="s">
        <v>17</v>
      </c>
      <c r="L132" s="114" t="s">
        <v>330</v>
      </c>
      <c r="M132" s="161">
        <v>572458.45548692998</v>
      </c>
      <c r="N132" s="161">
        <v>6140250.9496711604</v>
      </c>
    </row>
    <row r="133" spans="1:14" x14ac:dyDescent="0.25">
      <c r="A133" s="130" t="s">
        <v>913</v>
      </c>
      <c r="B133" s="114" t="s">
        <v>27</v>
      </c>
      <c r="C133" s="110" t="s">
        <v>134</v>
      </c>
      <c r="D133" s="110" t="s">
        <v>12</v>
      </c>
      <c r="E133" s="110" t="s">
        <v>781</v>
      </c>
      <c r="F133" s="114" t="s">
        <v>11</v>
      </c>
      <c r="G133" s="114" t="s">
        <v>136</v>
      </c>
      <c r="H133" s="115">
        <v>20</v>
      </c>
      <c r="I133" s="115" t="s">
        <v>22</v>
      </c>
      <c r="J133" s="76">
        <v>0</v>
      </c>
      <c r="K133" s="110" t="s">
        <v>16</v>
      </c>
      <c r="L133" s="114" t="s">
        <v>337</v>
      </c>
      <c r="M133" s="161">
        <v>568284.51737014297</v>
      </c>
      <c r="N133" s="161">
        <v>6168453.8612556504</v>
      </c>
    </row>
    <row r="134" spans="1:14" x14ac:dyDescent="0.25">
      <c r="A134" s="130" t="s">
        <v>914</v>
      </c>
      <c r="B134" s="114" t="s">
        <v>36</v>
      </c>
      <c r="C134" s="110" t="s">
        <v>36</v>
      </c>
      <c r="D134" s="114" t="s">
        <v>18</v>
      </c>
      <c r="E134" s="110" t="s">
        <v>781</v>
      </c>
      <c r="F134" s="114" t="s">
        <v>11</v>
      </c>
      <c r="G134" s="114" t="s">
        <v>136</v>
      </c>
      <c r="H134" s="115">
        <v>14</v>
      </c>
      <c r="I134" s="115" t="s">
        <v>22</v>
      </c>
      <c r="J134" s="76">
        <v>1</v>
      </c>
      <c r="K134" s="110" t="s">
        <v>16</v>
      </c>
      <c r="L134" s="114" t="s">
        <v>347</v>
      </c>
      <c r="M134" s="161">
        <v>401126.21123804199</v>
      </c>
      <c r="N134" s="161">
        <v>6424503.4350817902</v>
      </c>
    </row>
    <row r="135" spans="1:14" x14ac:dyDescent="0.25">
      <c r="A135" s="130" t="s">
        <v>915</v>
      </c>
      <c r="B135" s="114" t="s">
        <v>27</v>
      </c>
      <c r="C135" s="110" t="s">
        <v>346</v>
      </c>
      <c r="D135" s="114" t="s">
        <v>18</v>
      </c>
      <c r="E135" s="110" t="s">
        <v>781</v>
      </c>
      <c r="F135" s="114" t="s">
        <v>11</v>
      </c>
      <c r="G135" s="114" t="s">
        <v>136</v>
      </c>
      <c r="H135" s="115">
        <v>49</v>
      </c>
      <c r="I135" s="115" t="s">
        <v>22</v>
      </c>
      <c r="J135" s="76">
        <v>1</v>
      </c>
      <c r="K135" s="110" t="s">
        <v>11</v>
      </c>
      <c r="L135" s="114" t="s">
        <v>345</v>
      </c>
      <c r="M135" s="161">
        <v>603585.96722102095</v>
      </c>
      <c r="N135" s="161">
        <v>6152113.7373123001</v>
      </c>
    </row>
    <row r="136" spans="1:14" x14ac:dyDescent="0.25">
      <c r="A136" s="130" t="s">
        <v>916</v>
      </c>
      <c r="B136" s="114" t="s">
        <v>5</v>
      </c>
      <c r="C136" s="110" t="s">
        <v>141</v>
      </c>
      <c r="D136" s="110" t="s">
        <v>18</v>
      </c>
      <c r="E136" s="110" t="s">
        <v>781</v>
      </c>
      <c r="F136" s="114" t="s">
        <v>11</v>
      </c>
      <c r="G136" s="114" t="s">
        <v>136</v>
      </c>
      <c r="H136" s="115">
        <v>30</v>
      </c>
      <c r="I136" s="115" t="s">
        <v>22</v>
      </c>
      <c r="J136" s="76">
        <v>1</v>
      </c>
      <c r="K136" s="110" t="s">
        <v>11</v>
      </c>
      <c r="L136" s="114" t="s">
        <v>332</v>
      </c>
      <c r="M136" s="161">
        <v>545026.71973214403</v>
      </c>
      <c r="N136" s="161">
        <v>6369579.5247580502</v>
      </c>
    </row>
    <row r="137" spans="1:14" x14ac:dyDescent="0.25">
      <c r="A137" s="130" t="s">
        <v>917</v>
      </c>
      <c r="B137" s="114" t="s">
        <v>40</v>
      </c>
      <c r="C137" s="110" t="s">
        <v>40</v>
      </c>
      <c r="D137" s="110" t="s">
        <v>18</v>
      </c>
      <c r="E137" s="110" t="s">
        <v>781</v>
      </c>
      <c r="F137" s="114" t="s">
        <v>11</v>
      </c>
      <c r="G137" s="114" t="s">
        <v>136</v>
      </c>
      <c r="H137" s="115">
        <v>41</v>
      </c>
      <c r="I137" s="115" t="s">
        <v>22</v>
      </c>
      <c r="J137" s="76">
        <v>0</v>
      </c>
      <c r="K137" s="110" t="s">
        <v>21</v>
      </c>
      <c r="L137" s="114" t="s">
        <v>331</v>
      </c>
      <c r="M137" s="161">
        <v>409331.55643881101</v>
      </c>
      <c r="N137" s="161">
        <v>6525964.6406234195</v>
      </c>
    </row>
    <row r="138" spans="1:14" x14ac:dyDescent="0.25">
      <c r="A138" s="130" t="s">
        <v>918</v>
      </c>
      <c r="B138" s="114" t="s">
        <v>27</v>
      </c>
      <c r="C138" s="110" t="s">
        <v>205</v>
      </c>
      <c r="D138" s="110" t="s">
        <v>18</v>
      </c>
      <c r="E138" s="114" t="s">
        <v>14</v>
      </c>
      <c r="F138" s="114" t="s">
        <v>21</v>
      </c>
      <c r="G138" s="114" t="s">
        <v>137</v>
      </c>
      <c r="H138" s="115">
        <v>31</v>
      </c>
      <c r="I138" s="115" t="s">
        <v>22</v>
      </c>
      <c r="J138" s="76">
        <v>1</v>
      </c>
      <c r="L138" s="114" t="s">
        <v>343</v>
      </c>
      <c r="M138" s="161">
        <v>630745.42801535805</v>
      </c>
      <c r="N138" s="161">
        <v>6150374.1715557398</v>
      </c>
    </row>
    <row r="139" spans="1:14" x14ac:dyDescent="0.25">
      <c r="A139" s="130" t="s">
        <v>919</v>
      </c>
      <c r="B139" s="114" t="s">
        <v>34</v>
      </c>
      <c r="C139" s="110" t="s">
        <v>134</v>
      </c>
      <c r="D139" s="110" t="s">
        <v>12</v>
      </c>
      <c r="E139" s="110" t="s">
        <v>781</v>
      </c>
      <c r="F139" s="110" t="s">
        <v>11</v>
      </c>
      <c r="G139" s="110" t="s">
        <v>136</v>
      </c>
      <c r="H139" s="111">
        <v>61</v>
      </c>
      <c r="I139" s="111" t="s">
        <v>22</v>
      </c>
      <c r="J139" s="76">
        <v>2</v>
      </c>
      <c r="K139" s="110" t="s">
        <v>17</v>
      </c>
      <c r="L139" s="116" t="s">
        <v>361</v>
      </c>
      <c r="M139" s="161">
        <v>675887.92105029104</v>
      </c>
      <c r="N139" s="161">
        <v>6139307.4454765599</v>
      </c>
    </row>
    <row r="140" spans="1:14" x14ac:dyDescent="0.25">
      <c r="A140" s="130" t="s">
        <v>920</v>
      </c>
      <c r="B140" s="114" t="s">
        <v>35</v>
      </c>
      <c r="C140" s="110" t="s">
        <v>35</v>
      </c>
      <c r="D140" s="110" t="s">
        <v>18</v>
      </c>
      <c r="E140" s="114" t="s">
        <v>783</v>
      </c>
      <c r="F140" s="114" t="s">
        <v>11</v>
      </c>
      <c r="G140" s="114" t="s">
        <v>136</v>
      </c>
      <c r="H140" s="115">
        <v>28</v>
      </c>
      <c r="I140" s="115" t="s">
        <v>22</v>
      </c>
      <c r="J140" s="76">
        <v>0</v>
      </c>
      <c r="L140" s="114" t="s">
        <v>338</v>
      </c>
      <c r="M140" s="161">
        <v>574492.07432592404</v>
      </c>
      <c r="N140" s="161">
        <v>6144126.6659149304</v>
      </c>
    </row>
    <row r="141" spans="1:14" x14ac:dyDescent="0.25">
      <c r="A141" s="130" t="s">
        <v>921</v>
      </c>
      <c r="B141" s="114" t="s">
        <v>28</v>
      </c>
      <c r="C141" s="110" t="s">
        <v>134</v>
      </c>
      <c r="D141" s="110" t="s">
        <v>12</v>
      </c>
      <c r="E141" s="110" t="s">
        <v>781</v>
      </c>
      <c r="F141" s="114" t="s">
        <v>17</v>
      </c>
      <c r="G141" s="114" t="s">
        <v>136</v>
      </c>
      <c r="H141" s="115">
        <v>77</v>
      </c>
      <c r="I141" s="115" t="s">
        <v>22</v>
      </c>
      <c r="J141" s="76">
        <v>1</v>
      </c>
      <c r="K141" s="110" t="s">
        <v>17</v>
      </c>
      <c r="L141" s="114" t="s">
        <v>339</v>
      </c>
      <c r="M141" s="161">
        <v>768134.39242923295</v>
      </c>
      <c r="N141" s="161">
        <v>6445332.8808768196</v>
      </c>
    </row>
    <row r="142" spans="1:14" x14ac:dyDescent="0.25">
      <c r="A142" s="130" t="s">
        <v>921</v>
      </c>
      <c r="B142" s="114" t="s">
        <v>28</v>
      </c>
      <c r="C142" s="110" t="s">
        <v>134</v>
      </c>
      <c r="D142" s="110" t="s">
        <v>12</v>
      </c>
      <c r="E142" s="110" t="s">
        <v>781</v>
      </c>
      <c r="F142" s="114" t="s">
        <v>17</v>
      </c>
      <c r="G142" s="114" t="s">
        <v>137</v>
      </c>
      <c r="H142" s="115">
        <v>73</v>
      </c>
      <c r="I142" s="115" t="s">
        <v>24</v>
      </c>
      <c r="J142" s="76">
        <v>0</v>
      </c>
      <c r="K142" s="110" t="s">
        <v>17</v>
      </c>
      <c r="L142" s="114" t="s">
        <v>339</v>
      </c>
      <c r="M142" s="161">
        <v>768134.39242923295</v>
      </c>
      <c r="N142" s="161">
        <v>6445332.8808768196</v>
      </c>
    </row>
    <row r="143" spans="1:14" x14ac:dyDescent="0.25">
      <c r="A143" s="130" t="s">
        <v>922</v>
      </c>
      <c r="B143" s="114" t="s">
        <v>27</v>
      </c>
      <c r="C143" s="110" t="s">
        <v>147</v>
      </c>
      <c r="D143" s="110" t="s">
        <v>18</v>
      </c>
      <c r="E143" s="110" t="s">
        <v>781</v>
      </c>
      <c r="F143" s="114" t="s">
        <v>19</v>
      </c>
      <c r="G143" s="114" t="s">
        <v>136</v>
      </c>
      <c r="H143" s="115">
        <v>75</v>
      </c>
      <c r="I143" s="115" t="s">
        <v>22</v>
      </c>
      <c r="J143" s="76">
        <v>0</v>
      </c>
      <c r="K143" s="110" t="s">
        <v>17</v>
      </c>
      <c r="L143" s="114" t="s">
        <v>333</v>
      </c>
      <c r="M143" s="161">
        <v>594580.61050307204</v>
      </c>
      <c r="N143" s="161">
        <v>6144074.2315372601</v>
      </c>
    </row>
    <row r="144" spans="1:14" x14ac:dyDescent="0.25">
      <c r="A144" s="130" t="s">
        <v>923</v>
      </c>
      <c r="B144" s="114" t="s">
        <v>42</v>
      </c>
      <c r="C144" s="110" t="s">
        <v>134</v>
      </c>
      <c r="D144" s="110" t="s">
        <v>12</v>
      </c>
      <c r="E144" s="114" t="s">
        <v>14</v>
      </c>
      <c r="F144" s="114" t="s">
        <v>21</v>
      </c>
      <c r="G144" s="114" t="s">
        <v>137</v>
      </c>
      <c r="H144" s="115">
        <v>57</v>
      </c>
      <c r="I144" s="115" t="s">
        <v>22</v>
      </c>
      <c r="J144" s="76">
        <v>0</v>
      </c>
      <c r="L144" s="114" t="s">
        <v>340</v>
      </c>
      <c r="M144" s="161">
        <v>445539.990523396</v>
      </c>
      <c r="N144" s="161">
        <v>6274708.7702754401</v>
      </c>
    </row>
    <row r="145" spans="1:14" x14ac:dyDescent="0.25">
      <c r="A145" s="130" t="s">
        <v>924</v>
      </c>
      <c r="B145" s="114" t="s">
        <v>31</v>
      </c>
      <c r="C145" s="110" t="s">
        <v>152</v>
      </c>
      <c r="D145" s="110" t="s">
        <v>18</v>
      </c>
      <c r="E145" s="114" t="s">
        <v>14</v>
      </c>
      <c r="F145" s="114" t="s">
        <v>17</v>
      </c>
      <c r="G145" s="114" t="s">
        <v>136</v>
      </c>
      <c r="H145" s="115">
        <v>24</v>
      </c>
      <c r="I145" s="115" t="s">
        <v>22</v>
      </c>
      <c r="J145" s="76">
        <v>1</v>
      </c>
      <c r="L145" s="114" t="s">
        <v>334</v>
      </c>
      <c r="M145" s="161">
        <v>509466.45876313502</v>
      </c>
      <c r="N145" s="161">
        <v>6290216.0620308695</v>
      </c>
    </row>
    <row r="146" spans="1:14" x14ac:dyDescent="0.25">
      <c r="A146" s="130" t="s">
        <v>925</v>
      </c>
      <c r="B146" s="114" t="s">
        <v>35</v>
      </c>
      <c r="C146" s="110" t="s">
        <v>35</v>
      </c>
      <c r="D146" s="110" t="s">
        <v>18</v>
      </c>
      <c r="E146" s="110" t="s">
        <v>781</v>
      </c>
      <c r="F146" s="110" t="s">
        <v>11</v>
      </c>
      <c r="G146" s="110" t="s">
        <v>136</v>
      </c>
      <c r="H146" s="111">
        <v>20</v>
      </c>
      <c r="I146" s="111" t="s">
        <v>24</v>
      </c>
      <c r="J146" s="76">
        <v>0</v>
      </c>
      <c r="K146" s="110" t="s">
        <v>46</v>
      </c>
      <c r="L146" s="114" t="s">
        <v>350</v>
      </c>
      <c r="M146" s="161">
        <v>569845.59865851095</v>
      </c>
      <c r="N146" s="161">
        <v>6148358.2405247604</v>
      </c>
    </row>
    <row r="147" spans="1:14" x14ac:dyDescent="0.25">
      <c r="A147" s="130" t="s">
        <v>926</v>
      </c>
      <c r="B147" s="114" t="s">
        <v>35</v>
      </c>
      <c r="C147" s="110" t="s">
        <v>35</v>
      </c>
      <c r="D147" s="110" t="s">
        <v>12</v>
      </c>
      <c r="E147" s="110" t="s">
        <v>782</v>
      </c>
      <c r="F147" s="110" t="s">
        <v>126</v>
      </c>
      <c r="G147" s="110" t="s">
        <v>126</v>
      </c>
      <c r="H147" s="111">
        <v>85</v>
      </c>
      <c r="I147" s="111" t="s">
        <v>22</v>
      </c>
      <c r="J147" s="76">
        <v>6</v>
      </c>
      <c r="K147" s="110" t="s">
        <v>17</v>
      </c>
      <c r="L147" s="114" t="s">
        <v>353</v>
      </c>
      <c r="M147" s="161">
        <v>569910.039690929</v>
      </c>
      <c r="N147" s="161">
        <v>6140832.7006813502</v>
      </c>
    </row>
    <row r="148" spans="1:14" x14ac:dyDescent="0.25">
      <c r="A148" s="130" t="s">
        <v>927</v>
      </c>
      <c r="B148" s="114" t="s">
        <v>36</v>
      </c>
      <c r="C148" s="110" t="s">
        <v>134</v>
      </c>
      <c r="D148" s="110" t="s">
        <v>12</v>
      </c>
      <c r="E148" s="110" t="s">
        <v>781</v>
      </c>
      <c r="F148" s="110" t="s">
        <v>11</v>
      </c>
      <c r="G148" s="110" t="s">
        <v>136</v>
      </c>
      <c r="H148" s="111">
        <v>86</v>
      </c>
      <c r="I148" s="111" t="s">
        <v>22</v>
      </c>
      <c r="J148" s="76">
        <v>1</v>
      </c>
      <c r="K148" s="110" t="s">
        <v>16</v>
      </c>
      <c r="L148" s="114" t="s">
        <v>352</v>
      </c>
      <c r="M148" s="161">
        <v>406387.604540236</v>
      </c>
      <c r="N148" s="161">
        <v>6410443.8670212803</v>
      </c>
    </row>
    <row r="149" spans="1:14" x14ac:dyDescent="0.25">
      <c r="A149" s="130" t="s">
        <v>928</v>
      </c>
      <c r="B149" s="114" t="s">
        <v>35</v>
      </c>
      <c r="C149" s="110" t="s">
        <v>35</v>
      </c>
      <c r="D149" s="110" t="s">
        <v>18</v>
      </c>
      <c r="E149" s="110" t="s">
        <v>781</v>
      </c>
      <c r="F149" s="110" t="s">
        <v>11</v>
      </c>
      <c r="G149" s="110" t="s">
        <v>136</v>
      </c>
      <c r="H149" s="111">
        <v>36</v>
      </c>
      <c r="I149" s="111" t="s">
        <v>22</v>
      </c>
      <c r="J149" s="76">
        <v>1</v>
      </c>
      <c r="K149" s="110" t="s">
        <v>46</v>
      </c>
      <c r="L149" s="116" t="s">
        <v>362</v>
      </c>
      <c r="M149" s="161">
        <v>575827.25289433601</v>
      </c>
      <c r="N149" s="161">
        <v>6144047.8182264399</v>
      </c>
    </row>
    <row r="150" spans="1:14" x14ac:dyDescent="0.25">
      <c r="A150" s="130" t="s">
        <v>929</v>
      </c>
      <c r="B150" s="114" t="s">
        <v>5</v>
      </c>
      <c r="C150" s="110" t="s">
        <v>5</v>
      </c>
      <c r="D150" s="110" t="s">
        <v>18</v>
      </c>
      <c r="E150" s="110" t="s">
        <v>14</v>
      </c>
      <c r="F150" s="110" t="s">
        <v>11</v>
      </c>
      <c r="G150" s="110" t="s">
        <v>136</v>
      </c>
      <c r="H150" s="111">
        <v>50</v>
      </c>
      <c r="I150" s="111" t="s">
        <v>22</v>
      </c>
      <c r="J150" s="76">
        <v>1</v>
      </c>
      <c r="K150" s="110"/>
      <c r="L150" s="114" t="s">
        <v>357</v>
      </c>
      <c r="M150" s="161">
        <v>595165.23560253205</v>
      </c>
      <c r="N150" s="161">
        <v>6489509.8483724296</v>
      </c>
    </row>
    <row r="151" spans="1:14" x14ac:dyDescent="0.25">
      <c r="A151" s="130" t="s">
        <v>930</v>
      </c>
      <c r="B151" s="114" t="s">
        <v>30</v>
      </c>
      <c r="C151" s="110" t="s">
        <v>30</v>
      </c>
      <c r="D151" s="110" t="s">
        <v>18</v>
      </c>
      <c r="E151" s="110" t="s">
        <v>14</v>
      </c>
      <c r="F151" s="110" t="s">
        <v>11</v>
      </c>
      <c r="G151" s="110" t="s">
        <v>136</v>
      </c>
      <c r="H151" s="111">
        <v>31</v>
      </c>
      <c r="I151" s="111" t="s">
        <v>22</v>
      </c>
      <c r="J151" s="76">
        <v>4</v>
      </c>
      <c r="K151" s="110"/>
      <c r="L151" s="116" t="s">
        <v>359</v>
      </c>
      <c r="M151" s="161">
        <v>543604.20373290998</v>
      </c>
      <c r="N151" s="161">
        <v>6306651.4236935899</v>
      </c>
    </row>
    <row r="152" spans="1:14" x14ac:dyDescent="0.25">
      <c r="A152" s="130" t="s">
        <v>931</v>
      </c>
      <c r="B152" s="114" t="s">
        <v>35</v>
      </c>
      <c r="C152" s="110" t="s">
        <v>35</v>
      </c>
      <c r="D152" s="110" t="s">
        <v>18</v>
      </c>
      <c r="E152" s="110" t="s">
        <v>14</v>
      </c>
      <c r="F152" s="110" t="s">
        <v>11</v>
      </c>
      <c r="G152" s="110" t="s">
        <v>136</v>
      </c>
      <c r="H152" s="111">
        <v>18</v>
      </c>
      <c r="I152" s="111" t="s">
        <v>22</v>
      </c>
      <c r="J152" s="76">
        <v>0</v>
      </c>
      <c r="K152" s="110"/>
      <c r="L152" s="114" t="s">
        <v>354</v>
      </c>
      <c r="M152" s="161">
        <v>570171.18110776402</v>
      </c>
      <c r="N152" s="161">
        <v>6142170.9041821603</v>
      </c>
    </row>
    <row r="153" spans="1:14" x14ac:dyDescent="0.25">
      <c r="A153" s="130" t="s">
        <v>932</v>
      </c>
      <c r="B153" s="114" t="s">
        <v>35</v>
      </c>
      <c r="C153" s="110" t="s">
        <v>35</v>
      </c>
      <c r="D153" s="110" t="s">
        <v>18</v>
      </c>
      <c r="E153" s="110" t="s">
        <v>782</v>
      </c>
      <c r="F153" s="110" t="s">
        <v>11</v>
      </c>
      <c r="G153" s="110" t="s">
        <v>137</v>
      </c>
      <c r="H153" s="111">
        <v>21</v>
      </c>
      <c r="I153" s="111" t="s">
        <v>22</v>
      </c>
      <c r="J153" s="76">
        <v>15</v>
      </c>
      <c r="K153" s="110" t="s">
        <v>11</v>
      </c>
      <c r="L153" s="116" t="s">
        <v>368</v>
      </c>
      <c r="M153" s="161">
        <v>570946.973221138</v>
      </c>
      <c r="N153" s="161">
        <v>6149535.4511398701</v>
      </c>
    </row>
    <row r="154" spans="1:14" x14ac:dyDescent="0.25">
      <c r="A154" s="130" t="s">
        <v>933</v>
      </c>
      <c r="B154" s="114" t="s">
        <v>35</v>
      </c>
      <c r="C154" s="110" t="s">
        <v>35</v>
      </c>
      <c r="D154" s="110" t="s">
        <v>18</v>
      </c>
      <c r="E154" s="110" t="s">
        <v>781</v>
      </c>
      <c r="F154" s="110" t="s">
        <v>11</v>
      </c>
      <c r="G154" s="110" t="s">
        <v>136</v>
      </c>
      <c r="H154" s="111">
        <v>31</v>
      </c>
      <c r="I154" s="111" t="s">
        <v>22</v>
      </c>
      <c r="J154" s="76">
        <v>1</v>
      </c>
      <c r="K154" s="110" t="s">
        <v>17</v>
      </c>
      <c r="L154" s="114" t="s">
        <v>355</v>
      </c>
      <c r="M154" s="161">
        <v>568436.66492517095</v>
      </c>
      <c r="N154" s="161">
        <v>6140553.9282299504</v>
      </c>
    </row>
    <row r="155" spans="1:14" x14ac:dyDescent="0.25">
      <c r="A155" s="130" t="s">
        <v>934</v>
      </c>
      <c r="B155" s="114" t="s">
        <v>37</v>
      </c>
      <c r="C155" s="110" t="s">
        <v>134</v>
      </c>
      <c r="D155" s="110" t="s">
        <v>12</v>
      </c>
      <c r="E155" s="110" t="s">
        <v>781</v>
      </c>
      <c r="F155" s="110" t="s">
        <v>17</v>
      </c>
      <c r="G155" s="110" t="s">
        <v>136</v>
      </c>
      <c r="H155" s="111">
        <v>22</v>
      </c>
      <c r="I155" s="111" t="s">
        <v>22</v>
      </c>
      <c r="J155" s="76">
        <v>0</v>
      </c>
      <c r="K155" s="110" t="s">
        <v>16</v>
      </c>
      <c r="L155" s="114" t="s">
        <v>356</v>
      </c>
      <c r="M155" s="161">
        <v>387204.07607415703</v>
      </c>
      <c r="N155" s="161">
        <v>6329626.28323875</v>
      </c>
    </row>
    <row r="156" spans="1:14" x14ac:dyDescent="0.25">
      <c r="A156" s="130" t="s">
        <v>935</v>
      </c>
      <c r="B156" s="114" t="s">
        <v>39</v>
      </c>
      <c r="C156" s="110" t="s">
        <v>134</v>
      </c>
      <c r="D156" s="110" t="s">
        <v>18</v>
      </c>
      <c r="E156" s="110" t="s">
        <v>781</v>
      </c>
      <c r="F156" s="110" t="s">
        <v>11</v>
      </c>
      <c r="G156" s="110" t="s">
        <v>137</v>
      </c>
      <c r="H156" s="111">
        <v>39</v>
      </c>
      <c r="I156" s="111" t="s">
        <v>24</v>
      </c>
      <c r="J156" s="76">
        <v>0</v>
      </c>
      <c r="K156" s="110" t="s">
        <v>21</v>
      </c>
      <c r="L156" s="116" t="s">
        <v>358</v>
      </c>
      <c r="M156" s="161">
        <v>830777.17807885795</v>
      </c>
      <c r="N156" s="161">
        <v>6259240.9059558799</v>
      </c>
    </row>
    <row r="157" spans="1:14" x14ac:dyDescent="0.25">
      <c r="A157" s="130" t="s">
        <v>936</v>
      </c>
      <c r="B157" s="114" t="s">
        <v>41</v>
      </c>
      <c r="C157" s="110" t="s">
        <v>140</v>
      </c>
      <c r="D157" s="110" t="s">
        <v>18</v>
      </c>
      <c r="E157" s="110" t="s">
        <v>781</v>
      </c>
      <c r="F157" s="110" t="s">
        <v>11</v>
      </c>
      <c r="G157" s="110" t="s">
        <v>136</v>
      </c>
      <c r="H157" s="111">
        <v>31</v>
      </c>
      <c r="I157" s="111" t="s">
        <v>22</v>
      </c>
      <c r="J157" s="76">
        <v>0</v>
      </c>
      <c r="K157" s="110" t="s">
        <v>16</v>
      </c>
      <c r="L157" s="116" t="s">
        <v>363</v>
      </c>
      <c r="M157" s="161">
        <v>555073.09862519498</v>
      </c>
      <c r="N157" s="161">
        <v>6153315.3202398904</v>
      </c>
    </row>
    <row r="158" spans="1:14" x14ac:dyDescent="0.25">
      <c r="A158" s="130" t="s">
        <v>937</v>
      </c>
      <c r="B158" s="114" t="s">
        <v>32</v>
      </c>
      <c r="C158" s="110" t="s">
        <v>165</v>
      </c>
      <c r="D158" s="110" t="s">
        <v>18</v>
      </c>
      <c r="E158" s="110" t="s">
        <v>782</v>
      </c>
      <c r="F158" s="110" t="s">
        <v>126</v>
      </c>
      <c r="G158" s="110" t="s">
        <v>126</v>
      </c>
      <c r="H158" s="111">
        <v>64</v>
      </c>
      <c r="I158" s="111" t="s">
        <v>22</v>
      </c>
      <c r="J158" s="76">
        <v>0</v>
      </c>
      <c r="K158" s="110" t="s">
        <v>16</v>
      </c>
      <c r="L158" s="114" t="s">
        <v>497</v>
      </c>
      <c r="M158" s="161">
        <v>616964.55924401397</v>
      </c>
      <c r="N158" s="161">
        <v>6215479.8359500002</v>
      </c>
    </row>
    <row r="159" spans="1:14" x14ac:dyDescent="0.25">
      <c r="A159" s="130" t="s">
        <v>938</v>
      </c>
      <c r="B159" s="114" t="s">
        <v>39</v>
      </c>
      <c r="C159" s="110" t="s">
        <v>134</v>
      </c>
      <c r="D159" s="110" t="s">
        <v>12</v>
      </c>
      <c r="E159" s="110" t="s">
        <v>14</v>
      </c>
      <c r="F159" s="110" t="s">
        <v>17</v>
      </c>
      <c r="G159" s="110" t="s">
        <v>137</v>
      </c>
      <c r="H159" s="111">
        <v>28</v>
      </c>
      <c r="I159" s="111" t="s">
        <v>24</v>
      </c>
      <c r="J159" s="76">
        <v>0</v>
      </c>
      <c r="K159" s="110"/>
      <c r="L159" s="116" t="s">
        <v>372</v>
      </c>
      <c r="M159" s="161">
        <v>816654.749834002</v>
      </c>
      <c r="N159" s="161">
        <v>6231684.0191852003</v>
      </c>
    </row>
    <row r="160" spans="1:14" x14ac:dyDescent="0.25">
      <c r="A160" s="130" t="s">
        <v>938</v>
      </c>
      <c r="B160" s="114" t="s">
        <v>39</v>
      </c>
      <c r="C160" s="110" t="s">
        <v>134</v>
      </c>
      <c r="D160" s="110" t="s">
        <v>12</v>
      </c>
      <c r="E160" s="110" t="s">
        <v>14</v>
      </c>
      <c r="F160" s="110" t="s">
        <v>17</v>
      </c>
      <c r="G160" s="110" t="s">
        <v>137</v>
      </c>
      <c r="H160" s="76">
        <v>26</v>
      </c>
      <c r="I160" s="111" t="s">
        <v>24</v>
      </c>
      <c r="J160" s="76">
        <v>0</v>
      </c>
      <c r="L160" s="116" t="s">
        <v>372</v>
      </c>
      <c r="M160" s="161">
        <v>816654.749834002</v>
      </c>
      <c r="N160" s="161">
        <v>6231684.0191852003</v>
      </c>
    </row>
    <row r="161" spans="1:14" x14ac:dyDescent="0.25">
      <c r="A161" s="130" t="s">
        <v>939</v>
      </c>
      <c r="B161" s="114" t="s">
        <v>29</v>
      </c>
      <c r="C161" s="110" t="s">
        <v>4</v>
      </c>
      <c r="D161" s="110" t="s">
        <v>18</v>
      </c>
      <c r="E161" s="110" t="s">
        <v>781</v>
      </c>
      <c r="F161" s="110" t="s">
        <v>11</v>
      </c>
      <c r="G161" s="110" t="s">
        <v>136</v>
      </c>
      <c r="H161" s="111">
        <v>21</v>
      </c>
      <c r="I161" s="111" t="s">
        <v>22</v>
      </c>
      <c r="J161" s="76">
        <v>0</v>
      </c>
      <c r="K161" s="110" t="s">
        <v>17</v>
      </c>
      <c r="L161" s="116" t="s">
        <v>365</v>
      </c>
      <c r="M161" s="161">
        <v>478523.74048175098</v>
      </c>
      <c r="N161" s="161">
        <v>6206303.4400329003</v>
      </c>
    </row>
    <row r="162" spans="1:14" x14ac:dyDescent="0.25">
      <c r="A162" s="130" t="s">
        <v>940</v>
      </c>
      <c r="B162" s="114" t="s">
        <v>35</v>
      </c>
      <c r="C162" s="110" t="s">
        <v>35</v>
      </c>
      <c r="D162" s="110" t="s">
        <v>18</v>
      </c>
      <c r="E162" s="110" t="s">
        <v>781</v>
      </c>
      <c r="F162" s="110" t="s">
        <v>19</v>
      </c>
      <c r="G162" s="110" t="s">
        <v>136</v>
      </c>
      <c r="H162" s="111">
        <v>57</v>
      </c>
      <c r="I162" s="111" t="s">
        <v>22</v>
      </c>
      <c r="J162" s="76">
        <v>0</v>
      </c>
      <c r="K162" s="110" t="s">
        <v>21</v>
      </c>
      <c r="L162" s="116" t="s">
        <v>366</v>
      </c>
      <c r="M162" s="161">
        <v>581634.75080237596</v>
      </c>
      <c r="N162" s="161">
        <v>6145717.7138751298</v>
      </c>
    </row>
    <row r="163" spans="1:14" x14ac:dyDescent="0.25">
      <c r="A163" s="130" t="s">
        <v>941</v>
      </c>
      <c r="B163" s="118" t="s">
        <v>27</v>
      </c>
      <c r="C163" s="110" t="s">
        <v>147</v>
      </c>
      <c r="D163" s="118" t="s">
        <v>18</v>
      </c>
      <c r="E163" s="110" t="s">
        <v>781</v>
      </c>
      <c r="F163" s="118" t="s">
        <v>19</v>
      </c>
      <c r="G163" s="118" t="s">
        <v>136</v>
      </c>
      <c r="H163" s="147">
        <v>75</v>
      </c>
      <c r="I163" s="147" t="s">
        <v>24</v>
      </c>
      <c r="J163" s="76">
        <v>13</v>
      </c>
      <c r="K163" s="110" t="s">
        <v>11</v>
      </c>
      <c r="L163" s="118" t="s">
        <v>379</v>
      </c>
      <c r="M163" s="162">
        <v>597363.12728876097</v>
      </c>
      <c r="N163" s="162">
        <v>6147617.4965157202</v>
      </c>
    </row>
    <row r="164" spans="1:14" x14ac:dyDescent="0.25">
      <c r="A164" s="130" t="s">
        <v>942</v>
      </c>
      <c r="B164" s="114" t="s">
        <v>40</v>
      </c>
      <c r="C164" s="110" t="s">
        <v>134</v>
      </c>
      <c r="D164" s="110" t="s">
        <v>12</v>
      </c>
      <c r="E164" s="110" t="s">
        <v>781</v>
      </c>
      <c r="F164" s="110" t="s">
        <v>11</v>
      </c>
      <c r="G164" s="110" t="s">
        <v>136</v>
      </c>
      <c r="H164" s="111">
        <v>46</v>
      </c>
      <c r="I164" s="111" t="s">
        <v>22</v>
      </c>
      <c r="J164" s="76">
        <v>0</v>
      </c>
      <c r="K164" s="110" t="s">
        <v>21</v>
      </c>
      <c r="L164" s="116" t="s">
        <v>371</v>
      </c>
      <c r="M164" s="161">
        <v>431152.88716361002</v>
      </c>
      <c r="N164" s="161">
        <v>6559914.2718859399</v>
      </c>
    </row>
    <row r="165" spans="1:14" x14ac:dyDescent="0.25">
      <c r="A165" s="130" t="s">
        <v>943</v>
      </c>
      <c r="B165" s="114" t="s">
        <v>38</v>
      </c>
      <c r="C165" s="110" t="s">
        <v>498</v>
      </c>
      <c r="D165" s="110" t="s">
        <v>18</v>
      </c>
      <c r="E165" s="110" t="s">
        <v>14</v>
      </c>
      <c r="F165" s="110" t="s">
        <v>11</v>
      </c>
      <c r="G165" s="110" t="s">
        <v>136</v>
      </c>
      <c r="H165" s="111">
        <v>48</v>
      </c>
      <c r="I165" s="111" t="s">
        <v>22</v>
      </c>
      <c r="J165" s="76">
        <v>1</v>
      </c>
      <c r="K165" s="110"/>
      <c r="L165" s="116" t="s">
        <v>367</v>
      </c>
      <c r="M165" s="161">
        <v>680164.764332377</v>
      </c>
      <c r="N165" s="161">
        <v>6501940.72372152</v>
      </c>
    </row>
    <row r="166" spans="1:14" x14ac:dyDescent="0.25">
      <c r="A166" s="130" t="s">
        <v>944</v>
      </c>
      <c r="B166" s="114" t="s">
        <v>28</v>
      </c>
      <c r="C166" s="110" t="s">
        <v>134</v>
      </c>
      <c r="D166" s="110" t="s">
        <v>12</v>
      </c>
      <c r="E166" s="110" t="s">
        <v>781</v>
      </c>
      <c r="F166" s="110" t="s">
        <v>11</v>
      </c>
      <c r="G166" s="110" t="s">
        <v>136</v>
      </c>
      <c r="H166" s="111">
        <v>28</v>
      </c>
      <c r="I166" s="111" t="s">
        <v>22</v>
      </c>
      <c r="J166" s="76">
        <v>1</v>
      </c>
      <c r="K166" s="110" t="s">
        <v>11</v>
      </c>
      <c r="L166" s="116" t="s">
        <v>375</v>
      </c>
      <c r="M166" s="161">
        <v>771428.36219189502</v>
      </c>
      <c r="N166" s="161">
        <v>6413702.3319645096</v>
      </c>
    </row>
    <row r="167" spans="1:14" x14ac:dyDescent="0.25">
      <c r="A167" s="130" t="s">
        <v>945</v>
      </c>
      <c r="B167" s="114" t="s">
        <v>35</v>
      </c>
      <c r="C167" s="110" t="s">
        <v>35</v>
      </c>
      <c r="D167" s="110" t="s">
        <v>18</v>
      </c>
      <c r="E167" s="110" t="s">
        <v>784</v>
      </c>
      <c r="F167" s="110" t="s">
        <v>19</v>
      </c>
      <c r="G167" s="110" t="s">
        <v>136</v>
      </c>
      <c r="H167" s="111">
        <v>15</v>
      </c>
      <c r="I167" s="111" t="s">
        <v>24</v>
      </c>
      <c r="J167" s="76">
        <v>5</v>
      </c>
      <c r="K167" s="110" t="s">
        <v>16</v>
      </c>
      <c r="L167" s="116" t="s">
        <v>373</v>
      </c>
      <c r="M167" s="161">
        <v>581902.78736807895</v>
      </c>
      <c r="N167" s="161">
        <v>6145441.4640328204</v>
      </c>
    </row>
    <row r="168" spans="1:14" x14ac:dyDescent="0.25">
      <c r="A168" s="130" t="s">
        <v>946</v>
      </c>
      <c r="B168" s="114" t="s">
        <v>35</v>
      </c>
      <c r="C168" s="110" t="s">
        <v>35</v>
      </c>
      <c r="D168" s="110" t="s">
        <v>18</v>
      </c>
      <c r="E168" s="110" t="s">
        <v>781</v>
      </c>
      <c r="F168" s="110" t="s">
        <v>11</v>
      </c>
      <c r="G168" s="110" t="s">
        <v>136</v>
      </c>
      <c r="H168" s="111">
        <v>61</v>
      </c>
      <c r="I168" s="111" t="s">
        <v>22</v>
      </c>
      <c r="J168" s="76">
        <v>3</v>
      </c>
      <c r="K168" s="110" t="s">
        <v>21</v>
      </c>
      <c r="L168" s="116" t="s">
        <v>207</v>
      </c>
      <c r="M168" s="161">
        <v>580775.26446047495</v>
      </c>
      <c r="N168" s="161">
        <v>6138443.2567173</v>
      </c>
    </row>
    <row r="169" spans="1:14" s="104" customFormat="1" x14ac:dyDescent="0.25">
      <c r="A169" s="130" t="s">
        <v>947</v>
      </c>
      <c r="B169" s="114" t="s">
        <v>27</v>
      </c>
      <c r="C169" s="110" t="s">
        <v>27</v>
      </c>
      <c r="D169" s="110" t="s">
        <v>18</v>
      </c>
      <c r="E169" s="110" t="s">
        <v>782</v>
      </c>
      <c r="F169" s="110" t="s">
        <v>126</v>
      </c>
      <c r="G169" s="110" t="s">
        <v>126</v>
      </c>
      <c r="H169" s="111">
        <v>83</v>
      </c>
      <c r="I169" s="111" t="s">
        <v>24</v>
      </c>
      <c r="J169" s="111">
        <v>0</v>
      </c>
      <c r="K169" s="110" t="s">
        <v>202</v>
      </c>
      <c r="L169" s="116" t="s">
        <v>525</v>
      </c>
      <c r="M169" s="163">
        <v>565951.88280326803</v>
      </c>
      <c r="N169" s="163">
        <v>6180084.1611840604</v>
      </c>
    </row>
    <row r="170" spans="1:14" x14ac:dyDescent="0.25">
      <c r="A170" s="130" t="s">
        <v>948</v>
      </c>
      <c r="B170" s="114" t="s">
        <v>27</v>
      </c>
      <c r="C170" s="110" t="s">
        <v>134</v>
      </c>
      <c r="D170" s="110" t="s">
        <v>12</v>
      </c>
      <c r="E170" s="110" t="s">
        <v>781</v>
      </c>
      <c r="F170" s="110" t="s">
        <v>11</v>
      </c>
      <c r="G170" s="110" t="s">
        <v>136</v>
      </c>
      <c r="H170" s="111">
        <v>14</v>
      </c>
      <c r="I170" s="111" t="s">
        <v>22</v>
      </c>
      <c r="J170" s="76">
        <v>0</v>
      </c>
      <c r="K170" s="110" t="s">
        <v>21</v>
      </c>
      <c r="L170" s="116" t="s">
        <v>370</v>
      </c>
      <c r="M170" s="161">
        <v>562899.768112096</v>
      </c>
      <c r="N170" s="161">
        <v>6165726.9594490305</v>
      </c>
    </row>
    <row r="171" spans="1:14" x14ac:dyDescent="0.25">
      <c r="A171" s="130" t="s">
        <v>949</v>
      </c>
      <c r="B171" s="114" t="s">
        <v>36</v>
      </c>
      <c r="C171" s="110" t="s">
        <v>36</v>
      </c>
      <c r="D171" s="110" t="s">
        <v>18</v>
      </c>
      <c r="E171" s="110" t="s">
        <v>781</v>
      </c>
      <c r="F171" s="110" t="s">
        <v>11</v>
      </c>
      <c r="G171" s="110" t="s">
        <v>136</v>
      </c>
      <c r="H171" s="111">
        <v>44</v>
      </c>
      <c r="I171" s="111" t="s">
        <v>22</v>
      </c>
      <c r="J171" s="76">
        <v>0</v>
      </c>
      <c r="K171" s="110"/>
      <c r="L171" s="116" t="s">
        <v>369</v>
      </c>
      <c r="M171" s="161">
        <v>399095.62397965102</v>
      </c>
      <c r="N171" s="161">
        <v>6427984.7267334498</v>
      </c>
    </row>
    <row r="172" spans="1:14" x14ac:dyDescent="0.25">
      <c r="A172" s="130" t="s">
        <v>950</v>
      </c>
      <c r="B172" s="114" t="s">
        <v>29</v>
      </c>
      <c r="C172" s="110" t="s">
        <v>134</v>
      </c>
      <c r="D172" s="110" t="s">
        <v>12</v>
      </c>
      <c r="E172" s="110" t="s">
        <v>14</v>
      </c>
      <c r="F172" s="110" t="s">
        <v>21</v>
      </c>
      <c r="G172" s="110" t="s">
        <v>136</v>
      </c>
      <c r="H172" s="111">
        <v>70</v>
      </c>
      <c r="I172" s="111" t="s">
        <v>22</v>
      </c>
      <c r="J172" s="76">
        <v>0</v>
      </c>
      <c r="K172" s="110"/>
      <c r="L172" s="116" t="s">
        <v>496</v>
      </c>
      <c r="M172" s="161">
        <v>482018.86530090001</v>
      </c>
      <c r="N172" s="161">
        <v>6218380.9926284896</v>
      </c>
    </row>
    <row r="173" spans="1:14" x14ac:dyDescent="0.25">
      <c r="A173" s="130" t="s">
        <v>951</v>
      </c>
      <c r="B173" s="114" t="s">
        <v>36</v>
      </c>
      <c r="C173" s="110" t="s">
        <v>134</v>
      </c>
      <c r="D173" s="110" t="s">
        <v>12</v>
      </c>
      <c r="E173" s="110" t="s">
        <v>781</v>
      </c>
      <c r="F173" s="110" t="s">
        <v>11</v>
      </c>
      <c r="G173" s="110" t="s">
        <v>136</v>
      </c>
      <c r="H173" s="111">
        <v>50</v>
      </c>
      <c r="I173" s="111" t="s">
        <v>22</v>
      </c>
      <c r="J173" s="76">
        <v>1</v>
      </c>
      <c r="K173" s="110" t="s">
        <v>21</v>
      </c>
      <c r="L173" s="116" t="s">
        <v>374</v>
      </c>
      <c r="M173" s="161">
        <v>442289.22193627898</v>
      </c>
      <c r="N173" s="161">
        <v>6416234.9157772297</v>
      </c>
    </row>
    <row r="174" spans="1:14" x14ac:dyDescent="0.25">
      <c r="A174" s="130" t="s">
        <v>952</v>
      </c>
      <c r="B174" s="114" t="s">
        <v>27</v>
      </c>
      <c r="C174" s="110" t="s">
        <v>134</v>
      </c>
      <c r="D174" s="110" t="s">
        <v>12</v>
      </c>
      <c r="E174" s="110" t="s">
        <v>781</v>
      </c>
      <c r="F174" s="110" t="s">
        <v>21</v>
      </c>
      <c r="G174" s="110" t="s">
        <v>136</v>
      </c>
      <c r="H174" s="111">
        <v>74</v>
      </c>
      <c r="I174" s="111" t="s">
        <v>22</v>
      </c>
      <c r="J174" s="76">
        <v>0</v>
      </c>
      <c r="K174" s="110" t="s">
        <v>17</v>
      </c>
      <c r="L174" s="116" t="s">
        <v>378</v>
      </c>
      <c r="M174" s="161">
        <v>578487.55129990703</v>
      </c>
      <c r="N174" s="161">
        <v>6158496.7302714298</v>
      </c>
    </row>
    <row r="175" spans="1:14" x14ac:dyDescent="0.25">
      <c r="A175" s="130" t="s">
        <v>953</v>
      </c>
      <c r="B175" s="118" t="s">
        <v>34</v>
      </c>
      <c r="C175" s="110" t="s">
        <v>34</v>
      </c>
      <c r="D175" s="118" t="s">
        <v>18</v>
      </c>
      <c r="E175" s="110" t="s">
        <v>14</v>
      </c>
      <c r="F175" s="118" t="s">
        <v>17</v>
      </c>
      <c r="G175" s="118" t="s">
        <v>136</v>
      </c>
      <c r="H175" s="147">
        <v>18</v>
      </c>
      <c r="I175" s="147" t="s">
        <v>24</v>
      </c>
      <c r="J175" s="76">
        <v>1</v>
      </c>
      <c r="L175" s="118" t="s">
        <v>376</v>
      </c>
      <c r="M175" s="162">
        <v>686443.04736836802</v>
      </c>
      <c r="N175" s="162">
        <v>6134030.0864404496</v>
      </c>
    </row>
    <row r="176" spans="1:14" x14ac:dyDescent="0.25">
      <c r="A176" s="130" t="s">
        <v>954</v>
      </c>
      <c r="B176" s="118" t="s">
        <v>42</v>
      </c>
      <c r="C176" s="110" t="s">
        <v>158</v>
      </c>
      <c r="D176" s="118" t="s">
        <v>18</v>
      </c>
      <c r="E176" s="110" t="s">
        <v>781</v>
      </c>
      <c r="F176" s="118" t="s">
        <v>11</v>
      </c>
      <c r="G176" s="118" t="s">
        <v>136</v>
      </c>
      <c r="H176" s="147">
        <v>55</v>
      </c>
      <c r="I176" s="147" t="s">
        <v>22</v>
      </c>
      <c r="J176" s="76">
        <v>1</v>
      </c>
      <c r="K176" s="110" t="s">
        <v>11</v>
      </c>
      <c r="L176" s="118" t="s">
        <v>377</v>
      </c>
      <c r="M176" s="162">
        <v>387010.97250545199</v>
      </c>
      <c r="N176" s="162">
        <v>6288741.5703669898</v>
      </c>
    </row>
    <row r="177" spans="1:14" x14ac:dyDescent="0.25">
      <c r="A177" s="130" t="s">
        <v>955</v>
      </c>
      <c r="B177" s="118" t="s">
        <v>35</v>
      </c>
      <c r="C177" s="110" t="s">
        <v>35</v>
      </c>
      <c r="D177" s="118" t="s">
        <v>18</v>
      </c>
      <c r="E177" s="110" t="s">
        <v>781</v>
      </c>
      <c r="F177" s="118" t="s">
        <v>11</v>
      </c>
      <c r="G177" s="118" t="s">
        <v>136</v>
      </c>
      <c r="H177" s="147">
        <v>37</v>
      </c>
      <c r="I177" s="147" t="s">
        <v>22</v>
      </c>
      <c r="J177" s="76">
        <v>0</v>
      </c>
      <c r="K177" s="110" t="s">
        <v>17</v>
      </c>
      <c r="L177" s="118" t="s">
        <v>222</v>
      </c>
      <c r="M177" s="162">
        <v>569586.737575331</v>
      </c>
      <c r="N177" s="162">
        <v>6142324.6039890796</v>
      </c>
    </row>
    <row r="178" spans="1:14" x14ac:dyDescent="0.25">
      <c r="A178" s="130" t="s">
        <v>956</v>
      </c>
      <c r="B178" s="118" t="s">
        <v>34</v>
      </c>
      <c r="C178" s="110" t="s">
        <v>134</v>
      </c>
      <c r="D178" s="118" t="s">
        <v>18</v>
      </c>
      <c r="E178" s="110" t="s">
        <v>781</v>
      </c>
      <c r="F178" s="118" t="s">
        <v>11</v>
      </c>
      <c r="G178" s="118" t="s">
        <v>136</v>
      </c>
      <c r="H178" s="147">
        <v>33</v>
      </c>
      <c r="I178" s="147" t="s">
        <v>22</v>
      </c>
      <c r="J178" s="76">
        <v>0</v>
      </c>
      <c r="K178" s="110" t="s">
        <v>11</v>
      </c>
      <c r="L178" s="118" t="s">
        <v>380</v>
      </c>
      <c r="M178" s="162">
        <v>686004.82603415404</v>
      </c>
      <c r="N178" s="162">
        <v>6139558.8012316599</v>
      </c>
    </row>
    <row r="179" spans="1:14" x14ac:dyDescent="0.25">
      <c r="A179" s="130" t="s">
        <v>956</v>
      </c>
      <c r="B179" s="118" t="s">
        <v>34</v>
      </c>
      <c r="C179" s="110" t="s">
        <v>134</v>
      </c>
      <c r="D179" s="118" t="s">
        <v>18</v>
      </c>
      <c r="E179" s="110" t="s">
        <v>781</v>
      </c>
      <c r="F179" s="118" t="s">
        <v>11</v>
      </c>
      <c r="G179" s="118" t="s">
        <v>136</v>
      </c>
      <c r="H179" s="147">
        <v>31</v>
      </c>
      <c r="I179" s="147" t="s">
        <v>22</v>
      </c>
      <c r="J179" s="76">
        <v>1</v>
      </c>
      <c r="K179" s="110" t="s">
        <v>11</v>
      </c>
      <c r="L179" s="118" t="s">
        <v>380</v>
      </c>
      <c r="M179" s="162">
        <v>686004.82603415404</v>
      </c>
      <c r="N179" s="162">
        <v>6139558.8012316599</v>
      </c>
    </row>
    <row r="180" spans="1:14" x14ac:dyDescent="0.25">
      <c r="A180" s="130" t="s">
        <v>957</v>
      </c>
      <c r="B180" s="118" t="s">
        <v>34</v>
      </c>
      <c r="C180" s="110" t="s">
        <v>169</v>
      </c>
      <c r="D180" s="118" t="s">
        <v>18</v>
      </c>
      <c r="E180" s="110" t="s">
        <v>14</v>
      </c>
      <c r="F180" s="118" t="s">
        <v>17</v>
      </c>
      <c r="G180" s="118" t="s">
        <v>136</v>
      </c>
      <c r="H180" s="147">
        <v>21</v>
      </c>
      <c r="I180" s="147" t="s">
        <v>22</v>
      </c>
      <c r="J180" s="76">
        <v>1</v>
      </c>
      <c r="K180" s="110"/>
      <c r="L180" s="118" t="s">
        <v>382</v>
      </c>
      <c r="M180" s="162">
        <v>658125.62444241799</v>
      </c>
      <c r="N180" s="162">
        <v>6142733.5187744396</v>
      </c>
    </row>
    <row r="181" spans="1:14" x14ac:dyDescent="0.25">
      <c r="A181" s="130" t="s">
        <v>958</v>
      </c>
      <c r="B181" s="126" t="s">
        <v>5</v>
      </c>
      <c r="C181" s="110" t="s">
        <v>5</v>
      </c>
      <c r="D181" s="126" t="s">
        <v>18</v>
      </c>
      <c r="E181" s="110" t="s">
        <v>783</v>
      </c>
      <c r="F181" s="126" t="s">
        <v>19</v>
      </c>
      <c r="G181" s="126" t="s">
        <v>136</v>
      </c>
      <c r="H181" s="128">
        <v>49</v>
      </c>
      <c r="I181" s="128" t="s">
        <v>22</v>
      </c>
      <c r="J181" s="76">
        <v>6</v>
      </c>
      <c r="L181" s="126" t="s">
        <v>391</v>
      </c>
      <c r="M181" s="164">
        <v>595896.70872865501</v>
      </c>
      <c r="N181" s="164">
        <v>6491210.1019780301</v>
      </c>
    </row>
    <row r="182" spans="1:14" x14ac:dyDescent="0.25">
      <c r="A182" s="130" t="s">
        <v>959</v>
      </c>
      <c r="B182" s="118" t="s">
        <v>27</v>
      </c>
      <c r="C182" s="110" t="s">
        <v>134</v>
      </c>
      <c r="D182" s="119" t="s">
        <v>12</v>
      </c>
      <c r="E182" s="110" t="s">
        <v>781</v>
      </c>
      <c r="F182" s="119" t="s">
        <v>11</v>
      </c>
      <c r="G182" s="119" t="s">
        <v>136</v>
      </c>
      <c r="H182" s="147">
        <v>53</v>
      </c>
      <c r="I182" s="150" t="s">
        <v>22</v>
      </c>
      <c r="J182" s="76">
        <v>0</v>
      </c>
      <c r="K182" s="110" t="s">
        <v>21</v>
      </c>
      <c r="L182" s="118" t="s">
        <v>383</v>
      </c>
      <c r="M182" s="162">
        <v>594160.35901188699</v>
      </c>
      <c r="N182" s="162">
        <v>6154164.59996993</v>
      </c>
    </row>
    <row r="183" spans="1:14" x14ac:dyDescent="0.25">
      <c r="A183" s="130" t="s">
        <v>960</v>
      </c>
      <c r="B183" s="118" t="s">
        <v>35</v>
      </c>
      <c r="C183" s="110" t="s">
        <v>35</v>
      </c>
      <c r="D183" s="118" t="s">
        <v>18</v>
      </c>
      <c r="E183" s="110" t="s">
        <v>781</v>
      </c>
      <c r="F183" s="119" t="s">
        <v>21</v>
      </c>
      <c r="G183" s="119" t="s">
        <v>136</v>
      </c>
      <c r="H183" s="147">
        <v>26</v>
      </c>
      <c r="I183" s="150" t="s">
        <v>22</v>
      </c>
      <c r="J183" s="76">
        <v>0</v>
      </c>
      <c r="K183" s="110" t="s">
        <v>17</v>
      </c>
      <c r="L183" s="118" t="s">
        <v>381</v>
      </c>
      <c r="M183" s="162">
        <v>578166.10403296701</v>
      </c>
      <c r="N183" s="162">
        <v>6139971.0403770404</v>
      </c>
    </row>
    <row r="184" spans="1:14" x14ac:dyDescent="0.25">
      <c r="A184" s="130" t="s">
        <v>961</v>
      </c>
      <c r="B184" s="126" t="s">
        <v>27</v>
      </c>
      <c r="C184" s="110" t="s">
        <v>134</v>
      </c>
      <c r="D184" s="126" t="s">
        <v>18</v>
      </c>
      <c r="E184" s="110" t="s">
        <v>781</v>
      </c>
      <c r="F184" s="126" t="s">
        <v>11</v>
      </c>
      <c r="G184" s="126" t="s">
        <v>136</v>
      </c>
      <c r="H184" s="128">
        <v>18</v>
      </c>
      <c r="I184" s="128" t="s">
        <v>22</v>
      </c>
      <c r="J184" s="76">
        <v>0</v>
      </c>
      <c r="K184" s="110" t="s">
        <v>17</v>
      </c>
      <c r="L184" s="126" t="s">
        <v>389</v>
      </c>
      <c r="M184" s="164">
        <v>590554.076121322</v>
      </c>
      <c r="N184" s="164">
        <v>6150367.8732195804</v>
      </c>
    </row>
    <row r="185" spans="1:14" x14ac:dyDescent="0.25">
      <c r="A185" s="130" t="s">
        <v>962</v>
      </c>
      <c r="B185" s="126" t="s">
        <v>41</v>
      </c>
      <c r="C185" s="110" t="s">
        <v>134</v>
      </c>
      <c r="D185" s="126" t="s">
        <v>12</v>
      </c>
      <c r="E185" s="110" t="s">
        <v>783</v>
      </c>
      <c r="F185" s="126" t="s">
        <v>11</v>
      </c>
      <c r="G185" s="126" t="s">
        <v>136</v>
      </c>
      <c r="H185" s="128">
        <v>23</v>
      </c>
      <c r="I185" s="128" t="s">
        <v>22</v>
      </c>
      <c r="J185" s="76">
        <v>0</v>
      </c>
      <c r="L185" s="126" t="s">
        <v>386</v>
      </c>
      <c r="M185" s="164">
        <v>507945.18732236902</v>
      </c>
      <c r="N185" s="164">
        <v>6187607.5817560097</v>
      </c>
    </row>
    <row r="186" spans="1:14" x14ac:dyDescent="0.25">
      <c r="A186" s="130" t="s">
        <v>963</v>
      </c>
      <c r="B186" s="126" t="s">
        <v>27</v>
      </c>
      <c r="C186" s="126" t="s">
        <v>384</v>
      </c>
      <c r="D186" s="110" t="s">
        <v>18</v>
      </c>
      <c r="E186" s="110" t="s">
        <v>781</v>
      </c>
      <c r="F186" s="126" t="s">
        <v>17</v>
      </c>
      <c r="G186" s="126" t="s">
        <v>136</v>
      </c>
      <c r="H186" s="128">
        <v>23</v>
      </c>
      <c r="I186" s="128" t="s">
        <v>24</v>
      </c>
      <c r="J186" s="76">
        <v>0</v>
      </c>
      <c r="K186" s="110" t="s">
        <v>16</v>
      </c>
      <c r="L186" s="126" t="s">
        <v>387</v>
      </c>
      <c r="M186" s="164">
        <v>595571.59830181999</v>
      </c>
      <c r="N186" s="164">
        <v>6146421.3131513</v>
      </c>
    </row>
    <row r="187" spans="1:14" x14ac:dyDescent="0.25">
      <c r="A187" s="130" t="s">
        <v>963</v>
      </c>
      <c r="B187" s="126" t="s">
        <v>27</v>
      </c>
      <c r="C187" s="126" t="s">
        <v>384</v>
      </c>
      <c r="D187" s="110" t="s">
        <v>18</v>
      </c>
      <c r="E187" s="110" t="s">
        <v>781</v>
      </c>
      <c r="F187" s="126" t="s">
        <v>17</v>
      </c>
      <c r="G187" s="126" t="s">
        <v>137</v>
      </c>
      <c r="H187" s="128">
        <v>23</v>
      </c>
      <c r="I187" s="128" t="s">
        <v>24</v>
      </c>
      <c r="J187" s="76">
        <v>0</v>
      </c>
      <c r="K187" s="110" t="s">
        <v>16</v>
      </c>
      <c r="L187" s="126" t="s">
        <v>387</v>
      </c>
      <c r="M187" s="164">
        <v>595571.59830181999</v>
      </c>
      <c r="N187" s="164">
        <v>6146421.3131513</v>
      </c>
    </row>
    <row r="188" spans="1:14" x14ac:dyDescent="0.25">
      <c r="A188" s="130" t="s">
        <v>963</v>
      </c>
      <c r="B188" s="126" t="s">
        <v>27</v>
      </c>
      <c r="C188" s="126" t="s">
        <v>384</v>
      </c>
      <c r="D188" s="110" t="s">
        <v>18</v>
      </c>
      <c r="E188" s="110" t="s">
        <v>781</v>
      </c>
      <c r="F188" s="126" t="s">
        <v>17</v>
      </c>
      <c r="G188" s="126" t="s">
        <v>137</v>
      </c>
      <c r="H188" s="128">
        <v>27</v>
      </c>
      <c r="I188" s="128" t="s">
        <v>22</v>
      </c>
      <c r="J188" s="76">
        <v>0</v>
      </c>
      <c r="K188" s="110" t="s">
        <v>16</v>
      </c>
      <c r="L188" s="126" t="s">
        <v>387</v>
      </c>
      <c r="M188" s="164">
        <v>595571.59830181999</v>
      </c>
      <c r="N188" s="164">
        <v>6146421.3131513</v>
      </c>
    </row>
    <row r="189" spans="1:14" x14ac:dyDescent="0.25">
      <c r="A189" s="130" t="s">
        <v>964</v>
      </c>
      <c r="B189" s="126" t="s">
        <v>35</v>
      </c>
      <c r="C189" s="110" t="s">
        <v>35</v>
      </c>
      <c r="D189" s="126" t="s">
        <v>18</v>
      </c>
      <c r="E189" s="110" t="s">
        <v>781</v>
      </c>
      <c r="F189" s="126" t="s">
        <v>11</v>
      </c>
      <c r="G189" s="126" t="s">
        <v>136</v>
      </c>
      <c r="H189" s="128">
        <v>52</v>
      </c>
      <c r="I189" s="128" t="s">
        <v>22</v>
      </c>
      <c r="J189" s="76">
        <v>1</v>
      </c>
      <c r="K189" s="110" t="s">
        <v>17</v>
      </c>
      <c r="L189" s="126" t="s">
        <v>388</v>
      </c>
      <c r="M189" s="164">
        <v>574256.73458522803</v>
      </c>
      <c r="N189" s="164">
        <v>6140372.9508458097</v>
      </c>
    </row>
    <row r="190" spans="1:14" x14ac:dyDescent="0.25">
      <c r="A190" s="130" t="s">
        <v>965</v>
      </c>
      <c r="B190" s="126" t="s">
        <v>26</v>
      </c>
      <c r="C190" s="110" t="s">
        <v>385</v>
      </c>
      <c r="D190" s="126" t="s">
        <v>18</v>
      </c>
      <c r="E190" s="110" t="s">
        <v>782</v>
      </c>
      <c r="F190" s="126" t="s">
        <v>126</v>
      </c>
      <c r="G190" s="126" t="s">
        <v>126</v>
      </c>
      <c r="H190" s="128">
        <v>3</v>
      </c>
      <c r="I190" s="128" t="s">
        <v>22</v>
      </c>
      <c r="J190" s="76">
        <v>1</v>
      </c>
      <c r="K190" s="110" t="s">
        <v>11</v>
      </c>
      <c r="L190" s="126" t="s">
        <v>390</v>
      </c>
      <c r="M190" s="164">
        <v>443484.19242218701</v>
      </c>
      <c r="N190" s="164">
        <v>6653553.2930493802</v>
      </c>
    </row>
    <row r="191" spans="1:14" x14ac:dyDescent="0.25">
      <c r="A191" s="130" t="s">
        <v>966</v>
      </c>
      <c r="B191" s="120" t="s">
        <v>35</v>
      </c>
      <c r="C191" s="110" t="s">
        <v>35</v>
      </c>
      <c r="D191" s="120" t="s">
        <v>18</v>
      </c>
      <c r="E191" s="110" t="s">
        <v>781</v>
      </c>
      <c r="F191" s="119" t="s">
        <v>11</v>
      </c>
      <c r="G191" s="119" t="s">
        <v>136</v>
      </c>
      <c r="H191" s="151">
        <v>52</v>
      </c>
      <c r="I191" s="151" t="s">
        <v>22</v>
      </c>
      <c r="J191" s="76">
        <v>23</v>
      </c>
      <c r="K191" s="110" t="s">
        <v>17</v>
      </c>
      <c r="L191" s="120" t="s">
        <v>440</v>
      </c>
      <c r="M191" s="165">
        <v>576640.61400329403</v>
      </c>
      <c r="N191" s="165">
        <v>6143933.4026515</v>
      </c>
    </row>
    <row r="192" spans="1:14" x14ac:dyDescent="0.25">
      <c r="A192" s="130" t="s">
        <v>967</v>
      </c>
      <c r="B192" s="118" t="s">
        <v>34</v>
      </c>
      <c r="C192" s="119" t="s">
        <v>34</v>
      </c>
      <c r="D192" s="110" t="s">
        <v>18</v>
      </c>
      <c r="E192" s="110" t="s">
        <v>782</v>
      </c>
      <c r="F192" s="119" t="s">
        <v>126</v>
      </c>
      <c r="G192" s="119" t="s">
        <v>126</v>
      </c>
      <c r="H192" s="147">
        <v>80</v>
      </c>
      <c r="I192" s="150" t="s">
        <v>24</v>
      </c>
      <c r="J192" s="76">
        <v>11</v>
      </c>
      <c r="K192" s="110" t="s">
        <v>11</v>
      </c>
      <c r="L192" s="118" t="s">
        <v>404</v>
      </c>
      <c r="M192" s="162">
        <v>686495.44185681199</v>
      </c>
      <c r="N192" s="162">
        <v>6134732.8746358398</v>
      </c>
    </row>
    <row r="193" spans="1:14" x14ac:dyDescent="0.25">
      <c r="A193" s="130" t="s">
        <v>968</v>
      </c>
      <c r="B193" s="118" t="s">
        <v>42</v>
      </c>
      <c r="C193" s="110" t="s">
        <v>134</v>
      </c>
      <c r="D193" s="118" t="s">
        <v>12</v>
      </c>
      <c r="E193" s="110" t="s">
        <v>14</v>
      </c>
      <c r="F193" s="118" t="s">
        <v>21</v>
      </c>
      <c r="G193" s="118" t="s">
        <v>137</v>
      </c>
      <c r="H193" s="147">
        <v>0</v>
      </c>
      <c r="I193" s="147" t="s">
        <v>24</v>
      </c>
      <c r="J193" s="76">
        <v>0</v>
      </c>
      <c r="L193" s="118" t="s">
        <v>392</v>
      </c>
      <c r="M193" s="162">
        <v>426074.96945970698</v>
      </c>
      <c r="N193" s="162">
        <v>6292699.7642181199</v>
      </c>
    </row>
    <row r="194" spans="1:14" x14ac:dyDescent="0.25">
      <c r="A194" s="130" t="s">
        <v>969</v>
      </c>
      <c r="B194" s="118" t="s">
        <v>35</v>
      </c>
      <c r="C194" s="118" t="s">
        <v>35</v>
      </c>
      <c r="D194" s="118" t="s">
        <v>18</v>
      </c>
      <c r="E194" s="110" t="s">
        <v>781</v>
      </c>
      <c r="F194" s="126" t="s">
        <v>11</v>
      </c>
      <c r="G194" s="126" t="s">
        <v>136</v>
      </c>
      <c r="H194" s="147">
        <v>18</v>
      </c>
      <c r="I194" s="147" t="s">
        <v>22</v>
      </c>
      <c r="J194" s="76">
        <v>1</v>
      </c>
      <c r="K194" s="110" t="s">
        <v>46</v>
      </c>
      <c r="L194" s="118" t="s">
        <v>393</v>
      </c>
      <c r="M194" s="162">
        <v>579109.78986682906</v>
      </c>
      <c r="N194" s="162">
        <v>6142791.8928869003</v>
      </c>
    </row>
    <row r="195" spans="1:14" x14ac:dyDescent="0.25">
      <c r="A195" s="130" t="s">
        <v>970</v>
      </c>
      <c r="B195" s="118" t="s">
        <v>40</v>
      </c>
      <c r="C195" s="110" t="s">
        <v>40</v>
      </c>
      <c r="D195" s="118" t="s">
        <v>18</v>
      </c>
      <c r="E195" s="110" t="s">
        <v>781</v>
      </c>
      <c r="F195" s="126" t="s">
        <v>11</v>
      </c>
      <c r="G195" s="126" t="s">
        <v>136</v>
      </c>
      <c r="H195" s="147">
        <v>36</v>
      </c>
      <c r="I195" s="147" t="s">
        <v>22</v>
      </c>
      <c r="J195" s="76">
        <v>0</v>
      </c>
      <c r="K195" s="110" t="s">
        <v>17</v>
      </c>
      <c r="L195" s="118" t="s">
        <v>398</v>
      </c>
      <c r="M195" s="162">
        <v>407654.64901824802</v>
      </c>
      <c r="N195" s="162">
        <v>6524323.2638325896</v>
      </c>
    </row>
    <row r="196" spans="1:14" x14ac:dyDescent="0.25">
      <c r="A196" s="130" t="s">
        <v>971</v>
      </c>
      <c r="B196" s="118" t="s">
        <v>35</v>
      </c>
      <c r="C196" s="118" t="s">
        <v>35</v>
      </c>
      <c r="D196" s="118" t="s">
        <v>18</v>
      </c>
      <c r="E196" s="110" t="s">
        <v>782</v>
      </c>
      <c r="F196" s="126" t="s">
        <v>126</v>
      </c>
      <c r="G196" s="126" t="s">
        <v>126</v>
      </c>
      <c r="H196" s="147">
        <v>43</v>
      </c>
      <c r="I196" s="147" t="s">
        <v>22</v>
      </c>
      <c r="J196" s="76">
        <v>1</v>
      </c>
      <c r="K196" s="110" t="s">
        <v>11</v>
      </c>
      <c r="L196" s="118" t="s">
        <v>394</v>
      </c>
      <c r="M196" s="162">
        <v>576598.71037930402</v>
      </c>
      <c r="N196" s="162">
        <v>6134500.0080266902</v>
      </c>
    </row>
    <row r="197" spans="1:14" x14ac:dyDescent="0.25">
      <c r="A197" s="130" t="s">
        <v>972</v>
      </c>
      <c r="B197" s="118" t="s">
        <v>35</v>
      </c>
      <c r="C197" s="118" t="s">
        <v>35</v>
      </c>
      <c r="D197" s="118" t="s">
        <v>12</v>
      </c>
      <c r="E197" s="110" t="s">
        <v>781</v>
      </c>
      <c r="F197" s="126" t="s">
        <v>11</v>
      </c>
      <c r="G197" s="118" t="s">
        <v>137</v>
      </c>
      <c r="H197" s="147">
        <v>32</v>
      </c>
      <c r="I197" s="147" t="s">
        <v>22</v>
      </c>
      <c r="J197" s="76">
        <v>0</v>
      </c>
      <c r="K197" s="110" t="s">
        <v>16</v>
      </c>
      <c r="L197" s="118" t="s">
        <v>399</v>
      </c>
      <c r="M197" s="162">
        <v>586677.92846608104</v>
      </c>
      <c r="N197" s="162">
        <v>6151352.8984752502</v>
      </c>
    </row>
    <row r="198" spans="1:14" x14ac:dyDescent="0.25">
      <c r="A198" s="130" t="s">
        <v>973</v>
      </c>
      <c r="B198" s="118" t="s">
        <v>36</v>
      </c>
      <c r="C198" s="110" t="s">
        <v>401</v>
      </c>
      <c r="D198" s="118" t="s">
        <v>18</v>
      </c>
      <c r="E198" s="110" t="s">
        <v>782</v>
      </c>
      <c r="F198" s="118" t="s">
        <v>11</v>
      </c>
      <c r="G198" s="118" t="s">
        <v>136</v>
      </c>
      <c r="H198" s="147">
        <v>18</v>
      </c>
      <c r="I198" s="147" t="s">
        <v>22</v>
      </c>
      <c r="J198" s="76">
        <v>0</v>
      </c>
      <c r="L198" s="118" t="s">
        <v>402</v>
      </c>
      <c r="M198" s="162">
        <v>413326.41907207802</v>
      </c>
      <c r="N198" s="162">
        <v>6450158.67613093</v>
      </c>
    </row>
    <row r="199" spans="1:14" x14ac:dyDescent="0.25">
      <c r="A199" s="130" t="s">
        <v>974</v>
      </c>
      <c r="B199" s="118" t="s">
        <v>27</v>
      </c>
      <c r="C199" s="110" t="s">
        <v>200</v>
      </c>
      <c r="D199" s="118" t="s">
        <v>12</v>
      </c>
      <c r="E199" s="110" t="s">
        <v>781</v>
      </c>
      <c r="F199" s="118" t="s">
        <v>11</v>
      </c>
      <c r="G199" s="118" t="s">
        <v>136</v>
      </c>
      <c r="H199" s="147">
        <v>22</v>
      </c>
      <c r="I199" s="147" t="s">
        <v>22</v>
      </c>
      <c r="J199" s="76">
        <v>1</v>
      </c>
      <c r="K199" s="110" t="s">
        <v>21</v>
      </c>
      <c r="L199" s="118" t="s">
        <v>395</v>
      </c>
      <c r="M199" s="162">
        <v>595145.68286596297</v>
      </c>
      <c r="N199" s="162">
        <v>6188613.8183434298</v>
      </c>
    </row>
    <row r="200" spans="1:14" x14ac:dyDescent="0.25">
      <c r="A200" s="130" t="s">
        <v>975</v>
      </c>
      <c r="B200" s="118" t="s">
        <v>41</v>
      </c>
      <c r="C200" s="110" t="s">
        <v>134</v>
      </c>
      <c r="D200" s="118" t="s">
        <v>18</v>
      </c>
      <c r="E200" s="110" t="s">
        <v>781</v>
      </c>
      <c r="F200" s="118" t="s">
        <v>19</v>
      </c>
      <c r="G200" s="118" t="s">
        <v>136</v>
      </c>
      <c r="H200" s="147">
        <v>43</v>
      </c>
      <c r="I200" s="147" t="s">
        <v>22</v>
      </c>
      <c r="J200" s="76">
        <v>0</v>
      </c>
      <c r="K200" s="110" t="s">
        <v>17</v>
      </c>
      <c r="L200" s="118" t="s">
        <v>400</v>
      </c>
      <c r="M200" s="162">
        <v>531075.62867576</v>
      </c>
      <c r="N200" s="162">
        <v>6167996.84431329</v>
      </c>
    </row>
    <row r="201" spans="1:14" x14ac:dyDescent="0.25">
      <c r="A201" s="130" t="s">
        <v>976</v>
      </c>
      <c r="B201" s="118" t="s">
        <v>35</v>
      </c>
      <c r="C201" s="119" t="s">
        <v>35</v>
      </c>
      <c r="D201" s="110" t="s">
        <v>18</v>
      </c>
      <c r="E201" s="110" t="s">
        <v>781</v>
      </c>
      <c r="F201" s="119" t="s">
        <v>11</v>
      </c>
      <c r="G201" s="119" t="s">
        <v>136</v>
      </c>
      <c r="H201" s="147">
        <v>49</v>
      </c>
      <c r="I201" s="150" t="s">
        <v>22</v>
      </c>
      <c r="J201" s="76">
        <v>5</v>
      </c>
      <c r="K201" s="110" t="s">
        <v>17</v>
      </c>
      <c r="L201" s="118" t="s">
        <v>408</v>
      </c>
      <c r="M201" s="162">
        <v>571087.08410096995</v>
      </c>
      <c r="N201" s="162">
        <v>6142773.5970320404</v>
      </c>
    </row>
    <row r="202" spans="1:14" x14ac:dyDescent="0.25">
      <c r="A202" s="130" t="s">
        <v>977</v>
      </c>
      <c r="B202" s="118" t="s">
        <v>27</v>
      </c>
      <c r="C202" s="110" t="s">
        <v>279</v>
      </c>
      <c r="D202" s="118" t="s">
        <v>12</v>
      </c>
      <c r="E202" s="110" t="s">
        <v>783</v>
      </c>
      <c r="F202" s="118" t="s">
        <v>11</v>
      </c>
      <c r="G202" s="118" t="s">
        <v>136</v>
      </c>
      <c r="H202" s="147">
        <v>23</v>
      </c>
      <c r="I202" s="147" t="s">
        <v>22</v>
      </c>
      <c r="J202" s="76">
        <v>1</v>
      </c>
      <c r="L202" s="118" t="s">
        <v>397</v>
      </c>
      <c r="M202" s="162">
        <v>594741.52361032902</v>
      </c>
      <c r="N202" s="162">
        <v>6159096.06577875</v>
      </c>
    </row>
    <row r="203" spans="1:14" x14ac:dyDescent="0.25">
      <c r="A203" s="130" t="s">
        <v>978</v>
      </c>
      <c r="B203" s="118" t="s">
        <v>27</v>
      </c>
      <c r="C203" s="118" t="s">
        <v>396</v>
      </c>
      <c r="D203" s="110" t="s">
        <v>18</v>
      </c>
      <c r="E203" s="110" t="s">
        <v>781</v>
      </c>
      <c r="F203" s="118" t="s">
        <v>11</v>
      </c>
      <c r="G203" s="118" t="s">
        <v>136</v>
      </c>
      <c r="H203" s="147">
        <v>60</v>
      </c>
      <c r="I203" s="147" t="s">
        <v>24</v>
      </c>
      <c r="J203" s="76">
        <v>1</v>
      </c>
      <c r="K203" s="110" t="s">
        <v>11</v>
      </c>
      <c r="L203" s="118" t="s">
        <v>403</v>
      </c>
      <c r="M203" s="162">
        <v>598025.15088812599</v>
      </c>
      <c r="N203" s="162">
        <v>6148003.2929625204</v>
      </c>
    </row>
    <row r="204" spans="1:14" x14ac:dyDescent="0.25">
      <c r="A204" s="130" t="s">
        <v>979</v>
      </c>
      <c r="B204" s="118" t="s">
        <v>39</v>
      </c>
      <c r="C204" s="119" t="s">
        <v>155</v>
      </c>
      <c r="D204" s="110" t="s">
        <v>18</v>
      </c>
      <c r="E204" s="110" t="s">
        <v>781</v>
      </c>
      <c r="F204" s="119" t="s">
        <v>11</v>
      </c>
      <c r="G204" s="119" t="s">
        <v>136</v>
      </c>
      <c r="H204" s="150"/>
      <c r="I204" s="150" t="s">
        <v>22</v>
      </c>
      <c r="J204" s="76">
        <v>0</v>
      </c>
      <c r="K204" s="110" t="s">
        <v>16</v>
      </c>
      <c r="L204" s="118" t="s">
        <v>405</v>
      </c>
      <c r="M204" s="162">
        <v>829051.07870241697</v>
      </c>
      <c r="N204" s="162">
        <v>6266087.1402679598</v>
      </c>
    </row>
    <row r="205" spans="1:14" x14ac:dyDescent="0.25">
      <c r="A205" s="130" t="s">
        <v>980</v>
      </c>
      <c r="B205" s="118" t="s">
        <v>35</v>
      </c>
      <c r="C205" s="119" t="s">
        <v>35</v>
      </c>
      <c r="D205" s="110" t="s">
        <v>12</v>
      </c>
      <c r="E205" s="110" t="s">
        <v>782</v>
      </c>
      <c r="F205" s="119" t="s">
        <v>126</v>
      </c>
      <c r="G205" s="119" t="s">
        <v>126</v>
      </c>
      <c r="H205" s="147">
        <v>63</v>
      </c>
      <c r="I205" s="150" t="s">
        <v>22</v>
      </c>
      <c r="J205" s="76">
        <v>0</v>
      </c>
      <c r="K205" s="110" t="s">
        <v>17</v>
      </c>
      <c r="L205" s="119" t="s">
        <v>407</v>
      </c>
      <c r="M205" s="162">
        <v>567956.81092353305</v>
      </c>
      <c r="N205" s="162">
        <v>6142109.8936225297</v>
      </c>
    </row>
    <row r="206" spans="1:14" x14ac:dyDescent="0.25">
      <c r="A206" s="130" t="s">
        <v>981</v>
      </c>
      <c r="B206" s="118" t="s">
        <v>27</v>
      </c>
      <c r="C206" s="119" t="s">
        <v>27</v>
      </c>
      <c r="D206" s="110" t="s">
        <v>18</v>
      </c>
      <c r="E206" s="110" t="s">
        <v>782</v>
      </c>
      <c r="F206" s="119" t="s">
        <v>126</v>
      </c>
      <c r="G206" s="119" t="s">
        <v>126</v>
      </c>
      <c r="H206" s="147">
        <v>10</v>
      </c>
      <c r="I206" s="150" t="s">
        <v>22</v>
      </c>
      <c r="J206" s="76">
        <v>1</v>
      </c>
      <c r="K206" s="110" t="s">
        <v>17</v>
      </c>
      <c r="L206" s="118" t="s">
        <v>406</v>
      </c>
      <c r="M206" s="162">
        <v>565430.83281291497</v>
      </c>
      <c r="N206" s="162">
        <v>6180423.76717549</v>
      </c>
    </row>
    <row r="207" spans="1:14" x14ac:dyDescent="0.25">
      <c r="A207" s="130" t="s">
        <v>982</v>
      </c>
      <c r="B207" s="118" t="s">
        <v>35</v>
      </c>
      <c r="C207" s="119" t="s">
        <v>35</v>
      </c>
      <c r="D207" s="110" t="s">
        <v>18</v>
      </c>
      <c r="E207" s="110" t="s">
        <v>781</v>
      </c>
      <c r="F207" s="119" t="s">
        <v>11</v>
      </c>
      <c r="G207" s="119" t="s">
        <v>136</v>
      </c>
      <c r="H207" s="147">
        <v>16</v>
      </c>
      <c r="I207" s="150" t="s">
        <v>22</v>
      </c>
      <c r="J207" s="76">
        <v>0</v>
      </c>
      <c r="K207" s="110" t="s">
        <v>17</v>
      </c>
      <c r="L207" s="118" t="s">
        <v>409</v>
      </c>
      <c r="M207" s="162">
        <v>571260.12353063899</v>
      </c>
      <c r="N207" s="162">
        <v>6141636.2756353803</v>
      </c>
    </row>
    <row r="208" spans="1:14" x14ac:dyDescent="0.25">
      <c r="A208" s="130" t="s">
        <v>983</v>
      </c>
      <c r="B208" s="153" t="s">
        <v>35</v>
      </c>
      <c r="C208" s="119" t="s">
        <v>35</v>
      </c>
      <c r="D208" s="153" t="s">
        <v>18</v>
      </c>
      <c r="E208" s="110" t="s">
        <v>782</v>
      </c>
      <c r="F208" s="119" t="s">
        <v>126</v>
      </c>
      <c r="G208" s="119" t="s">
        <v>126</v>
      </c>
      <c r="H208" s="154">
        <v>1</v>
      </c>
      <c r="I208" s="154" t="s">
        <v>22</v>
      </c>
      <c r="J208" s="76">
        <v>0</v>
      </c>
      <c r="K208" s="110" t="s">
        <v>17</v>
      </c>
      <c r="L208" s="153" t="s">
        <v>411</v>
      </c>
      <c r="M208" s="166">
        <v>571256.35399949504</v>
      </c>
      <c r="N208" s="166">
        <v>6148028.84865514</v>
      </c>
    </row>
    <row r="209" spans="1:14" x14ac:dyDescent="0.25">
      <c r="A209" s="130" t="s">
        <v>984</v>
      </c>
      <c r="B209" s="153" t="s">
        <v>35</v>
      </c>
      <c r="C209" s="119" t="s">
        <v>35</v>
      </c>
      <c r="D209" s="153" t="s">
        <v>18</v>
      </c>
      <c r="E209" s="110" t="s">
        <v>782</v>
      </c>
      <c r="F209" s="119" t="s">
        <v>126</v>
      </c>
      <c r="G209" s="119" t="s">
        <v>126</v>
      </c>
      <c r="H209" s="154">
        <v>2</v>
      </c>
      <c r="I209" s="154" t="s">
        <v>24</v>
      </c>
      <c r="J209" s="76">
        <v>1</v>
      </c>
      <c r="K209" s="110" t="s">
        <v>16</v>
      </c>
      <c r="L209" s="153" t="s">
        <v>410</v>
      </c>
      <c r="M209" s="166">
        <v>580507.800602515</v>
      </c>
      <c r="N209" s="166">
        <v>6139786.3865366001</v>
      </c>
    </row>
    <row r="210" spans="1:14" x14ac:dyDescent="0.25">
      <c r="A210" s="130" t="s">
        <v>985</v>
      </c>
      <c r="B210" s="153" t="s">
        <v>34</v>
      </c>
      <c r="C210" s="110" t="s">
        <v>134</v>
      </c>
      <c r="D210" s="153" t="s">
        <v>12</v>
      </c>
      <c r="E210" s="110" t="s">
        <v>781</v>
      </c>
      <c r="F210" s="153" t="s">
        <v>17</v>
      </c>
      <c r="G210" s="153" t="s">
        <v>136</v>
      </c>
      <c r="H210" s="154">
        <v>20</v>
      </c>
      <c r="I210" s="154" t="s">
        <v>22</v>
      </c>
      <c r="J210" s="76">
        <v>0</v>
      </c>
      <c r="K210" s="110" t="s">
        <v>16</v>
      </c>
      <c r="L210" s="153" t="s">
        <v>412</v>
      </c>
      <c r="M210" s="166">
        <v>688305.112837894</v>
      </c>
      <c r="N210" s="166">
        <v>6152599.34302676</v>
      </c>
    </row>
    <row r="211" spans="1:14" x14ac:dyDescent="0.25">
      <c r="A211" s="130" t="s">
        <v>985</v>
      </c>
      <c r="B211" s="153" t="s">
        <v>34</v>
      </c>
      <c r="C211" s="110" t="s">
        <v>134</v>
      </c>
      <c r="D211" s="153" t="s">
        <v>12</v>
      </c>
      <c r="E211" s="110" t="s">
        <v>781</v>
      </c>
      <c r="F211" s="153" t="s">
        <v>16</v>
      </c>
      <c r="G211" s="153" t="s">
        <v>136</v>
      </c>
      <c r="H211" s="154">
        <v>26</v>
      </c>
      <c r="I211" s="154" t="s">
        <v>22</v>
      </c>
      <c r="J211" s="76">
        <v>0</v>
      </c>
      <c r="K211" s="110" t="s">
        <v>17</v>
      </c>
      <c r="L211" s="153" t="s">
        <v>412</v>
      </c>
      <c r="M211" s="166">
        <v>688305.112837894</v>
      </c>
      <c r="N211" s="166">
        <v>6152599.34302676</v>
      </c>
    </row>
    <row r="212" spans="1:14" x14ac:dyDescent="0.25">
      <c r="A212" s="130" t="s">
        <v>986</v>
      </c>
      <c r="B212" s="153" t="s">
        <v>36</v>
      </c>
      <c r="C212" s="110" t="s">
        <v>413</v>
      </c>
      <c r="D212" s="116" t="s">
        <v>18</v>
      </c>
      <c r="E212" s="116" t="s">
        <v>783</v>
      </c>
      <c r="F212" s="116" t="s">
        <v>19</v>
      </c>
      <c r="G212" s="126" t="s">
        <v>136</v>
      </c>
      <c r="H212" s="115">
        <v>30</v>
      </c>
      <c r="I212" s="117" t="s">
        <v>22</v>
      </c>
      <c r="J212" s="155">
        <v>0</v>
      </c>
      <c r="K212" s="114"/>
      <c r="L212" s="153" t="s">
        <v>414</v>
      </c>
      <c r="M212" s="154"/>
      <c r="N212" s="154"/>
    </row>
    <row r="213" spans="1:14" x14ac:dyDescent="0.25">
      <c r="A213" s="130" t="s">
        <v>987</v>
      </c>
      <c r="B213" s="118" t="s">
        <v>36</v>
      </c>
      <c r="C213" s="119" t="s">
        <v>36</v>
      </c>
      <c r="D213" s="110" t="s">
        <v>18</v>
      </c>
      <c r="E213" s="110" t="s">
        <v>781</v>
      </c>
      <c r="F213" s="119" t="s">
        <v>11</v>
      </c>
      <c r="G213" s="119" t="s">
        <v>136</v>
      </c>
      <c r="H213" s="147">
        <v>43</v>
      </c>
      <c r="I213" s="150" t="s">
        <v>24</v>
      </c>
      <c r="J213" s="76">
        <v>0</v>
      </c>
      <c r="K213" s="110" t="s">
        <v>17</v>
      </c>
      <c r="L213" s="153" t="s">
        <v>415</v>
      </c>
      <c r="M213" s="148">
        <v>397991.75634086999</v>
      </c>
      <c r="N213" s="148">
        <v>6422451.2877008198</v>
      </c>
    </row>
    <row r="214" spans="1:14" x14ac:dyDescent="0.25">
      <c r="A214" s="130" t="s">
        <v>988</v>
      </c>
      <c r="B214" s="118" t="s">
        <v>27</v>
      </c>
      <c r="C214" s="119" t="s">
        <v>494</v>
      </c>
      <c r="D214" s="110" t="s">
        <v>12</v>
      </c>
      <c r="E214" s="110" t="s">
        <v>783</v>
      </c>
      <c r="F214" s="119" t="s">
        <v>11</v>
      </c>
      <c r="G214" s="119" t="s">
        <v>136</v>
      </c>
      <c r="H214" s="147">
        <v>25</v>
      </c>
      <c r="I214" s="150" t="s">
        <v>22</v>
      </c>
      <c r="J214" s="76">
        <v>3</v>
      </c>
      <c r="K214" s="110"/>
      <c r="L214" s="153" t="s">
        <v>495</v>
      </c>
      <c r="M214" s="148">
        <v>581431.75855468598</v>
      </c>
      <c r="N214" s="148">
        <v>6168112.40286553</v>
      </c>
    </row>
    <row r="215" spans="1:14" x14ac:dyDescent="0.25">
      <c r="A215" s="130" t="s">
        <v>989</v>
      </c>
      <c r="B215" s="118" t="s">
        <v>35</v>
      </c>
      <c r="C215" s="119" t="s">
        <v>35</v>
      </c>
      <c r="D215" s="110" t="s">
        <v>18</v>
      </c>
      <c r="E215" s="110" t="s">
        <v>781</v>
      </c>
      <c r="F215" s="119" t="s">
        <v>11</v>
      </c>
      <c r="G215" s="119" t="s">
        <v>136</v>
      </c>
      <c r="H215" s="147">
        <v>49</v>
      </c>
      <c r="I215" s="150" t="s">
        <v>22</v>
      </c>
      <c r="J215" s="76">
        <v>0</v>
      </c>
      <c r="K215" s="110" t="s">
        <v>46</v>
      </c>
      <c r="L215" s="153" t="s">
        <v>167</v>
      </c>
      <c r="M215" s="148">
        <v>571207.08416649594</v>
      </c>
      <c r="N215" s="148">
        <v>6147908.1039908696</v>
      </c>
    </row>
    <row r="216" spans="1:14" x14ac:dyDescent="0.25">
      <c r="A216" s="130" t="s">
        <v>990</v>
      </c>
      <c r="B216" s="118" t="s">
        <v>35</v>
      </c>
      <c r="C216" s="119" t="s">
        <v>35</v>
      </c>
      <c r="D216" s="110" t="s">
        <v>18</v>
      </c>
      <c r="E216" s="110" t="s">
        <v>14</v>
      </c>
      <c r="F216" s="119" t="s">
        <v>11</v>
      </c>
      <c r="G216" s="119" t="s">
        <v>136</v>
      </c>
      <c r="H216" s="147">
        <v>19</v>
      </c>
      <c r="I216" s="150" t="s">
        <v>22</v>
      </c>
      <c r="J216" s="76">
        <v>0</v>
      </c>
      <c r="K216" s="110"/>
      <c r="L216" s="153" t="s">
        <v>416</v>
      </c>
      <c r="M216" s="148">
        <v>579102.57656649104</v>
      </c>
      <c r="N216" s="148">
        <v>6142580.3470650204</v>
      </c>
    </row>
    <row r="217" spans="1:14" x14ac:dyDescent="0.25">
      <c r="A217" s="130" t="s">
        <v>991</v>
      </c>
      <c r="B217" s="118" t="s">
        <v>5</v>
      </c>
      <c r="C217" s="119" t="s">
        <v>5</v>
      </c>
      <c r="D217" s="110" t="s">
        <v>18</v>
      </c>
      <c r="E217" s="110" t="s">
        <v>782</v>
      </c>
      <c r="F217" s="119" t="s">
        <v>126</v>
      </c>
      <c r="G217" s="119" t="s">
        <v>126</v>
      </c>
      <c r="H217" s="147">
        <v>58</v>
      </c>
      <c r="I217" s="150" t="s">
        <v>24</v>
      </c>
      <c r="J217" s="76">
        <v>0</v>
      </c>
      <c r="K217" s="110" t="s">
        <v>16</v>
      </c>
      <c r="L217" s="153" t="s">
        <v>417</v>
      </c>
      <c r="M217" s="148">
        <v>596578.22932240798</v>
      </c>
      <c r="N217" s="148">
        <v>6490296.7053573905</v>
      </c>
    </row>
    <row r="218" spans="1:14" x14ac:dyDescent="0.25">
      <c r="A218" s="130" t="s">
        <v>992</v>
      </c>
      <c r="B218" s="118" t="s">
        <v>27</v>
      </c>
      <c r="C218" s="110" t="s">
        <v>147</v>
      </c>
      <c r="D218" s="110" t="s">
        <v>18</v>
      </c>
      <c r="E218" s="110" t="s">
        <v>781</v>
      </c>
      <c r="F218" s="119" t="s">
        <v>11</v>
      </c>
      <c r="G218" s="119" t="s">
        <v>137</v>
      </c>
      <c r="H218" s="147">
        <v>23</v>
      </c>
      <c r="I218" s="150" t="s">
        <v>22</v>
      </c>
      <c r="J218" s="76">
        <v>0</v>
      </c>
      <c r="K218" s="110" t="s">
        <v>17</v>
      </c>
      <c r="L218" s="119" t="s">
        <v>418</v>
      </c>
      <c r="M218" s="148">
        <v>590489.51389992004</v>
      </c>
      <c r="N218" s="148">
        <v>6142555.4915066501</v>
      </c>
    </row>
    <row r="219" spans="1:14" x14ac:dyDescent="0.25">
      <c r="A219" s="130" t="s">
        <v>993</v>
      </c>
      <c r="B219" s="118" t="s">
        <v>41</v>
      </c>
      <c r="C219" s="110" t="s">
        <v>134</v>
      </c>
      <c r="D219" s="110" t="s">
        <v>12</v>
      </c>
      <c r="E219" s="110" t="s">
        <v>781</v>
      </c>
      <c r="F219" s="119" t="s">
        <v>21</v>
      </c>
      <c r="G219" s="119" t="s">
        <v>137</v>
      </c>
      <c r="H219" s="147">
        <v>55</v>
      </c>
      <c r="I219" s="150" t="s">
        <v>24</v>
      </c>
      <c r="J219" s="76">
        <v>0</v>
      </c>
      <c r="K219" s="110" t="s">
        <v>185</v>
      </c>
      <c r="L219" s="119" t="s">
        <v>419</v>
      </c>
      <c r="M219" s="148">
        <v>500080.35962847999</v>
      </c>
      <c r="N219" s="148">
        <v>6202195.4981650598</v>
      </c>
    </row>
    <row r="220" spans="1:14" x14ac:dyDescent="0.25">
      <c r="A220" s="130" t="s">
        <v>994</v>
      </c>
      <c r="B220" s="118" t="s">
        <v>29</v>
      </c>
      <c r="C220" s="110" t="s">
        <v>134</v>
      </c>
      <c r="D220" s="110" t="s">
        <v>12</v>
      </c>
      <c r="E220" s="110" t="s">
        <v>14</v>
      </c>
      <c r="F220" s="119" t="s">
        <v>17</v>
      </c>
      <c r="G220" s="119" t="s">
        <v>136</v>
      </c>
      <c r="H220" s="147">
        <v>38</v>
      </c>
      <c r="I220" s="150" t="s">
        <v>22</v>
      </c>
      <c r="J220" s="76">
        <v>0</v>
      </c>
      <c r="K220" s="110"/>
      <c r="L220" s="119" t="s">
        <v>420</v>
      </c>
      <c r="M220" s="148">
        <v>447680.118134738</v>
      </c>
      <c r="N220" s="148">
        <v>6197523.3046606705</v>
      </c>
    </row>
    <row r="221" spans="1:14" x14ac:dyDescent="0.25">
      <c r="A221" s="130" t="s">
        <v>995</v>
      </c>
      <c r="B221" s="120" t="s">
        <v>42</v>
      </c>
      <c r="C221" s="110" t="s">
        <v>164</v>
      </c>
      <c r="D221" s="120" t="s">
        <v>18</v>
      </c>
      <c r="E221" s="110" t="s">
        <v>784</v>
      </c>
      <c r="F221" s="120" t="s">
        <v>11</v>
      </c>
      <c r="G221" s="120" t="s">
        <v>136</v>
      </c>
      <c r="H221" s="151">
        <v>40</v>
      </c>
      <c r="I221" s="151" t="s">
        <v>22</v>
      </c>
      <c r="J221" s="76">
        <v>16</v>
      </c>
      <c r="K221" s="110" t="s">
        <v>21</v>
      </c>
      <c r="L221" s="120" t="s">
        <v>448</v>
      </c>
      <c r="M221" s="152">
        <v>404948.61554134102</v>
      </c>
      <c r="N221" s="152">
        <v>6321139.3077254398</v>
      </c>
    </row>
    <row r="222" spans="1:14" x14ac:dyDescent="0.25">
      <c r="A222" s="130" t="s">
        <v>996</v>
      </c>
      <c r="B222" s="118" t="s">
        <v>27</v>
      </c>
      <c r="C222" s="110" t="s">
        <v>134</v>
      </c>
      <c r="D222" s="110" t="s">
        <v>12</v>
      </c>
      <c r="E222" s="110" t="s">
        <v>781</v>
      </c>
      <c r="F222" s="119" t="s">
        <v>19</v>
      </c>
      <c r="G222" s="119" t="s">
        <v>136</v>
      </c>
      <c r="H222" s="147">
        <v>23</v>
      </c>
      <c r="I222" s="150" t="s">
        <v>22</v>
      </c>
      <c r="J222" s="76">
        <v>0</v>
      </c>
      <c r="K222" s="110" t="s">
        <v>21</v>
      </c>
      <c r="L222" s="119" t="s">
        <v>421</v>
      </c>
      <c r="M222" s="148">
        <v>591394.65905248804</v>
      </c>
      <c r="N222" s="148">
        <v>6149844.26175569</v>
      </c>
    </row>
    <row r="223" spans="1:14" x14ac:dyDescent="0.25">
      <c r="A223" s="130" t="s">
        <v>997</v>
      </c>
      <c r="B223" s="118" t="s">
        <v>35</v>
      </c>
      <c r="C223" s="110" t="s">
        <v>35</v>
      </c>
      <c r="D223" s="110" t="s">
        <v>18</v>
      </c>
      <c r="E223" s="110" t="s">
        <v>782</v>
      </c>
      <c r="F223" s="119" t="s">
        <v>126</v>
      </c>
      <c r="G223" s="119" t="s">
        <v>126</v>
      </c>
      <c r="H223" s="147">
        <v>20</v>
      </c>
      <c r="I223" s="150" t="s">
        <v>22</v>
      </c>
      <c r="J223" s="76">
        <v>0</v>
      </c>
      <c r="K223" s="110" t="s">
        <v>202</v>
      </c>
      <c r="L223" s="119" t="s">
        <v>203</v>
      </c>
      <c r="M223" s="148">
        <v>572114.78327710601</v>
      </c>
      <c r="N223" s="148">
        <v>6141312.7474808702</v>
      </c>
    </row>
    <row r="224" spans="1:14" x14ac:dyDescent="0.25">
      <c r="A224" s="130" t="s">
        <v>998</v>
      </c>
      <c r="B224" s="118" t="s">
        <v>35</v>
      </c>
      <c r="C224" s="110" t="s">
        <v>35</v>
      </c>
      <c r="D224" s="110" t="s">
        <v>18</v>
      </c>
      <c r="E224" s="110" t="s">
        <v>782</v>
      </c>
      <c r="F224" s="119" t="s">
        <v>126</v>
      </c>
      <c r="G224" s="119" t="s">
        <v>126</v>
      </c>
      <c r="H224" s="147">
        <v>26</v>
      </c>
      <c r="I224" s="150" t="s">
        <v>22</v>
      </c>
      <c r="J224" s="76">
        <v>0</v>
      </c>
      <c r="K224" s="110" t="s">
        <v>21</v>
      </c>
      <c r="L224" s="119" t="s">
        <v>422</v>
      </c>
      <c r="M224" s="148">
        <v>573800.47505630797</v>
      </c>
      <c r="N224" s="148">
        <v>6137934.4697358804</v>
      </c>
    </row>
    <row r="225" spans="1:14" x14ac:dyDescent="0.25">
      <c r="A225" s="130" t="s">
        <v>999</v>
      </c>
      <c r="B225" s="118" t="s">
        <v>27</v>
      </c>
      <c r="C225" s="110" t="s">
        <v>232</v>
      </c>
      <c r="D225" s="110" t="s">
        <v>12</v>
      </c>
      <c r="E225" s="110" t="s">
        <v>781</v>
      </c>
      <c r="F225" s="119" t="s">
        <v>11</v>
      </c>
      <c r="G225" s="119" t="s">
        <v>136</v>
      </c>
      <c r="H225" s="147">
        <v>41</v>
      </c>
      <c r="I225" s="150" t="s">
        <v>22</v>
      </c>
      <c r="J225" s="76">
        <v>0</v>
      </c>
      <c r="K225" s="110" t="s">
        <v>46</v>
      </c>
      <c r="L225" s="119" t="s">
        <v>201</v>
      </c>
      <c r="M225" s="148">
        <v>589284.60274904198</v>
      </c>
      <c r="N225" s="148">
        <v>6152140.9819741296</v>
      </c>
    </row>
    <row r="226" spans="1:14" x14ac:dyDescent="0.25">
      <c r="A226" s="130" t="s">
        <v>1000</v>
      </c>
      <c r="B226" s="118" t="s">
        <v>35</v>
      </c>
      <c r="C226" s="110" t="s">
        <v>35</v>
      </c>
      <c r="D226" s="110" t="s">
        <v>18</v>
      </c>
      <c r="E226" s="110" t="s">
        <v>781</v>
      </c>
      <c r="F226" s="119" t="s">
        <v>11</v>
      </c>
      <c r="G226" s="119" t="s">
        <v>136</v>
      </c>
      <c r="H226" s="147">
        <v>40</v>
      </c>
      <c r="I226" s="150" t="s">
        <v>22</v>
      </c>
      <c r="J226" s="76">
        <v>0</v>
      </c>
      <c r="K226" s="110" t="s">
        <v>46</v>
      </c>
      <c r="L226" s="119" t="s">
        <v>424</v>
      </c>
      <c r="M226" s="148">
        <v>570261.06481335498</v>
      </c>
      <c r="N226" s="148">
        <v>6142766.8956433302</v>
      </c>
    </row>
    <row r="227" spans="1:14" x14ac:dyDescent="0.25">
      <c r="A227" s="130" t="s">
        <v>1001</v>
      </c>
      <c r="B227" s="118" t="s">
        <v>35</v>
      </c>
      <c r="C227" s="110" t="s">
        <v>35</v>
      </c>
      <c r="D227" s="110" t="s">
        <v>18</v>
      </c>
      <c r="E227" s="110" t="s">
        <v>781</v>
      </c>
      <c r="F227" s="119" t="s">
        <v>11</v>
      </c>
      <c r="G227" s="119" t="s">
        <v>136</v>
      </c>
      <c r="H227" s="150">
        <v>23</v>
      </c>
      <c r="I227" s="150" t="s">
        <v>22</v>
      </c>
      <c r="J227" s="76">
        <v>0</v>
      </c>
      <c r="K227" s="110" t="s">
        <v>46</v>
      </c>
      <c r="L227" s="119" t="s">
        <v>425</v>
      </c>
      <c r="M227" s="148">
        <v>581888.79193832597</v>
      </c>
      <c r="N227" s="148">
        <v>6140506.0279267896</v>
      </c>
    </row>
    <row r="228" spans="1:14" x14ac:dyDescent="0.25">
      <c r="A228" s="130" t="s">
        <v>1002</v>
      </c>
      <c r="B228" s="118" t="s">
        <v>37</v>
      </c>
      <c r="C228" s="110" t="s">
        <v>493</v>
      </c>
      <c r="D228" s="110" t="s">
        <v>12</v>
      </c>
      <c r="E228" s="110" t="s">
        <v>781</v>
      </c>
      <c r="F228" s="119" t="s">
        <v>11</v>
      </c>
      <c r="G228" s="119" t="s">
        <v>136</v>
      </c>
      <c r="H228" s="147">
        <v>60</v>
      </c>
      <c r="I228" s="150" t="s">
        <v>22</v>
      </c>
      <c r="J228" s="76">
        <v>0</v>
      </c>
      <c r="K228" s="110" t="s">
        <v>16</v>
      </c>
      <c r="L228" s="119" t="s">
        <v>423</v>
      </c>
      <c r="M228" s="148">
        <v>389698.74719999998</v>
      </c>
      <c r="N228" s="148">
        <v>6329272.8174999999</v>
      </c>
    </row>
    <row r="229" spans="1:14" x14ac:dyDescent="0.25">
      <c r="A229" s="130" t="s">
        <v>1003</v>
      </c>
      <c r="B229" s="126" t="s">
        <v>35</v>
      </c>
      <c r="C229" s="110" t="s">
        <v>35</v>
      </c>
      <c r="D229" s="126" t="s">
        <v>18</v>
      </c>
      <c r="E229" s="110" t="s">
        <v>782</v>
      </c>
      <c r="F229" s="126" t="s">
        <v>126</v>
      </c>
      <c r="G229" s="126" t="s">
        <v>126</v>
      </c>
      <c r="H229" s="128">
        <v>44</v>
      </c>
      <c r="I229" s="128" t="s">
        <v>22</v>
      </c>
      <c r="J229" s="76">
        <v>8</v>
      </c>
      <c r="K229" s="110" t="s">
        <v>17</v>
      </c>
      <c r="L229" s="126" t="s">
        <v>443</v>
      </c>
      <c r="M229" s="149">
        <v>573839.31385867903</v>
      </c>
      <c r="N229" s="149">
        <v>6141364.9691160396</v>
      </c>
    </row>
    <row r="230" spans="1:14" x14ac:dyDescent="0.25">
      <c r="A230" s="130" t="s">
        <v>1004</v>
      </c>
      <c r="B230" s="118" t="s">
        <v>35</v>
      </c>
      <c r="C230" s="110" t="s">
        <v>35</v>
      </c>
      <c r="D230" s="110" t="s">
        <v>18</v>
      </c>
      <c r="E230" s="110" t="s">
        <v>782</v>
      </c>
      <c r="F230" s="119" t="s">
        <v>126</v>
      </c>
      <c r="G230" s="119" t="s">
        <v>126</v>
      </c>
      <c r="H230" s="150">
        <v>86</v>
      </c>
      <c r="I230" s="150" t="s">
        <v>24</v>
      </c>
      <c r="J230" s="76">
        <v>1</v>
      </c>
      <c r="K230" s="110" t="s">
        <v>11</v>
      </c>
      <c r="L230" s="119" t="s">
        <v>426</v>
      </c>
      <c r="M230" s="148">
        <v>570600.91430641001</v>
      </c>
      <c r="N230" s="148">
        <v>6141427.0167953502</v>
      </c>
    </row>
    <row r="231" spans="1:14" x14ac:dyDescent="0.25">
      <c r="A231" s="130" t="s">
        <v>1005</v>
      </c>
      <c r="B231" s="118" t="s">
        <v>35</v>
      </c>
      <c r="C231" s="110" t="s">
        <v>35</v>
      </c>
      <c r="D231" s="110" t="s">
        <v>12</v>
      </c>
      <c r="E231" s="110" t="s">
        <v>782</v>
      </c>
      <c r="F231" s="119" t="s">
        <v>126</v>
      </c>
      <c r="G231" s="119" t="s">
        <v>126</v>
      </c>
      <c r="H231" s="150">
        <v>53</v>
      </c>
      <c r="I231" s="150" t="s">
        <v>22</v>
      </c>
      <c r="J231" s="76">
        <v>0</v>
      </c>
      <c r="K231" s="110" t="s">
        <v>17</v>
      </c>
      <c r="L231" s="119" t="s">
        <v>427</v>
      </c>
      <c r="M231" s="148">
        <v>571424.75963161897</v>
      </c>
      <c r="N231" s="148">
        <v>6141016.4636625797</v>
      </c>
    </row>
    <row r="232" spans="1:14" x14ac:dyDescent="0.25">
      <c r="A232" s="130" t="s">
        <v>1006</v>
      </c>
      <c r="B232" s="118" t="s">
        <v>35</v>
      </c>
      <c r="C232" s="110" t="s">
        <v>35</v>
      </c>
      <c r="D232" s="110" t="s">
        <v>12</v>
      </c>
      <c r="E232" s="110" t="s">
        <v>783</v>
      </c>
      <c r="F232" s="119" t="s">
        <v>11</v>
      </c>
      <c r="G232" s="119" t="s">
        <v>136</v>
      </c>
      <c r="H232" s="150">
        <v>59</v>
      </c>
      <c r="I232" s="150" t="s">
        <v>22</v>
      </c>
      <c r="J232" s="76">
        <v>1</v>
      </c>
      <c r="K232" s="110"/>
      <c r="L232" s="119" t="s">
        <v>492</v>
      </c>
      <c r="M232" s="148">
        <v>571783.82243156398</v>
      </c>
      <c r="N232" s="148">
        <v>6140640.3814627603</v>
      </c>
    </row>
    <row r="233" spans="1:14" x14ac:dyDescent="0.25">
      <c r="A233" s="130" t="s">
        <v>1007</v>
      </c>
      <c r="B233" s="118" t="s">
        <v>27</v>
      </c>
      <c r="C233" s="119" t="s">
        <v>134</v>
      </c>
      <c r="D233" s="110" t="s">
        <v>12</v>
      </c>
      <c r="E233" s="110" t="s">
        <v>14</v>
      </c>
      <c r="F233" s="119" t="s">
        <v>11</v>
      </c>
      <c r="G233" s="119" t="s">
        <v>136</v>
      </c>
      <c r="H233" s="150">
        <v>81</v>
      </c>
      <c r="I233" s="150" t="s">
        <v>22</v>
      </c>
      <c r="J233" s="76">
        <v>0</v>
      </c>
      <c r="K233" s="110"/>
      <c r="L233" s="119" t="s">
        <v>428</v>
      </c>
      <c r="M233" s="148">
        <v>595559.46987316594</v>
      </c>
      <c r="N233" s="148">
        <v>6201559.0206083702</v>
      </c>
    </row>
    <row r="234" spans="1:14" x14ac:dyDescent="0.25">
      <c r="A234" s="130" t="s">
        <v>1008</v>
      </c>
      <c r="B234" s="118" t="s">
        <v>5</v>
      </c>
      <c r="C234" s="119" t="s">
        <v>5</v>
      </c>
      <c r="D234" s="110" t="s">
        <v>18</v>
      </c>
      <c r="E234" s="110" t="s">
        <v>783</v>
      </c>
      <c r="F234" s="119" t="s">
        <v>11</v>
      </c>
      <c r="G234" s="119" t="s">
        <v>136</v>
      </c>
      <c r="H234" s="150">
        <v>20</v>
      </c>
      <c r="I234" s="150" t="s">
        <v>22</v>
      </c>
      <c r="J234" s="76">
        <v>0</v>
      </c>
      <c r="K234" s="110"/>
      <c r="L234" s="119" t="s">
        <v>430</v>
      </c>
      <c r="M234" s="148">
        <v>594041.90660780296</v>
      </c>
      <c r="N234" s="148">
        <v>6490062.5888860598</v>
      </c>
    </row>
    <row r="235" spans="1:14" x14ac:dyDescent="0.25">
      <c r="A235" s="130" t="s">
        <v>1009</v>
      </c>
      <c r="B235" s="118" t="s">
        <v>35</v>
      </c>
      <c r="C235" s="119" t="s">
        <v>35</v>
      </c>
      <c r="D235" s="110" t="s">
        <v>18</v>
      </c>
      <c r="E235" s="110" t="s">
        <v>14</v>
      </c>
      <c r="F235" s="119" t="s">
        <v>17</v>
      </c>
      <c r="G235" s="119" t="s">
        <v>136</v>
      </c>
      <c r="H235" s="150">
        <v>37</v>
      </c>
      <c r="I235" s="150" t="s">
        <v>22</v>
      </c>
      <c r="J235" s="76">
        <v>0</v>
      </c>
      <c r="K235" s="110"/>
      <c r="L235" s="119" t="s">
        <v>429</v>
      </c>
      <c r="M235" s="148">
        <v>577656.23339444096</v>
      </c>
      <c r="N235" s="148">
        <v>6142417.1868651202</v>
      </c>
    </row>
    <row r="236" spans="1:14" x14ac:dyDescent="0.25">
      <c r="A236" s="130" t="s">
        <v>1010</v>
      </c>
      <c r="B236" s="118" t="s">
        <v>27</v>
      </c>
      <c r="C236" s="119" t="s">
        <v>147</v>
      </c>
      <c r="D236" s="110" t="s">
        <v>12</v>
      </c>
      <c r="E236" s="110" t="s">
        <v>781</v>
      </c>
      <c r="F236" s="119" t="s">
        <v>11</v>
      </c>
      <c r="G236" s="119" t="s">
        <v>136</v>
      </c>
      <c r="H236" s="150">
        <v>21</v>
      </c>
      <c r="I236" s="150" t="s">
        <v>22</v>
      </c>
      <c r="J236" s="76">
        <v>0</v>
      </c>
      <c r="K236" s="110" t="s">
        <v>17</v>
      </c>
      <c r="L236" s="119" t="s">
        <v>433</v>
      </c>
      <c r="M236" s="148">
        <v>595808.287627741</v>
      </c>
      <c r="N236" s="148">
        <v>6148400.0577221103</v>
      </c>
    </row>
    <row r="237" spans="1:14" x14ac:dyDescent="0.25">
      <c r="A237" s="130" t="s">
        <v>1011</v>
      </c>
      <c r="B237" s="126" t="s">
        <v>37</v>
      </c>
      <c r="C237" s="110" t="s">
        <v>184</v>
      </c>
      <c r="D237" s="126" t="s">
        <v>18</v>
      </c>
      <c r="E237" s="110" t="s">
        <v>783</v>
      </c>
      <c r="F237" s="126" t="s">
        <v>11</v>
      </c>
      <c r="G237" s="126" t="s">
        <v>136</v>
      </c>
      <c r="H237" s="128">
        <v>30</v>
      </c>
      <c r="I237" s="128" t="s">
        <v>22</v>
      </c>
      <c r="J237" s="76">
        <v>5</v>
      </c>
      <c r="K237" s="110"/>
      <c r="L237" s="126" t="s">
        <v>491</v>
      </c>
      <c r="M237" s="149">
        <v>378799.564143478</v>
      </c>
      <c r="N237" s="149">
        <v>6335080.6826511798</v>
      </c>
    </row>
    <row r="238" spans="1:14" x14ac:dyDescent="0.25">
      <c r="A238" s="130" t="s">
        <v>1012</v>
      </c>
      <c r="B238" s="118" t="s">
        <v>44</v>
      </c>
      <c r="C238" s="119" t="s">
        <v>44</v>
      </c>
      <c r="D238" s="110" t="s">
        <v>18</v>
      </c>
      <c r="E238" s="110" t="s">
        <v>783</v>
      </c>
      <c r="F238" s="119" t="s">
        <v>19</v>
      </c>
      <c r="G238" s="119" t="s">
        <v>136</v>
      </c>
      <c r="H238" s="150">
        <v>49</v>
      </c>
      <c r="I238" s="150" t="s">
        <v>22</v>
      </c>
      <c r="J238" s="76">
        <v>1</v>
      </c>
      <c r="K238" s="110"/>
      <c r="L238" s="119" t="s">
        <v>434</v>
      </c>
      <c r="M238" s="148">
        <v>744997.50020878098</v>
      </c>
      <c r="N238" s="148">
        <v>6318039.9203355098</v>
      </c>
    </row>
    <row r="239" spans="1:14" x14ac:dyDescent="0.25">
      <c r="A239" s="130" t="s">
        <v>1013</v>
      </c>
      <c r="B239" s="118" t="s">
        <v>27</v>
      </c>
      <c r="C239" s="119" t="s">
        <v>134</v>
      </c>
      <c r="D239" s="110" t="s">
        <v>12</v>
      </c>
      <c r="E239" s="110" t="s">
        <v>781</v>
      </c>
      <c r="F239" s="119" t="s">
        <v>11</v>
      </c>
      <c r="G239" s="119" t="s">
        <v>136</v>
      </c>
      <c r="H239" s="150">
        <v>29</v>
      </c>
      <c r="I239" s="150" t="s">
        <v>22</v>
      </c>
      <c r="J239" s="76">
        <v>0</v>
      </c>
      <c r="K239" s="110" t="s">
        <v>17</v>
      </c>
      <c r="L239" s="119" t="s">
        <v>431</v>
      </c>
      <c r="M239" s="148">
        <v>567347.80674350006</v>
      </c>
      <c r="N239" s="148">
        <v>6186913.6581233898</v>
      </c>
    </row>
    <row r="240" spans="1:14" x14ac:dyDescent="0.25">
      <c r="A240" s="130" t="s">
        <v>1014</v>
      </c>
      <c r="B240" s="118" t="s">
        <v>44</v>
      </c>
      <c r="C240" s="119" t="s">
        <v>134</v>
      </c>
      <c r="D240" s="110" t="s">
        <v>12</v>
      </c>
      <c r="E240" s="110" t="s">
        <v>781</v>
      </c>
      <c r="F240" s="119" t="s">
        <v>19</v>
      </c>
      <c r="G240" s="119" t="s">
        <v>136</v>
      </c>
      <c r="H240" s="150">
        <v>66</v>
      </c>
      <c r="I240" s="150" t="s">
        <v>22</v>
      </c>
      <c r="J240" s="76">
        <v>0</v>
      </c>
      <c r="K240" s="110" t="s">
        <v>11</v>
      </c>
      <c r="L240" s="119" t="s">
        <v>432</v>
      </c>
      <c r="M240" s="148">
        <v>744107.13020670204</v>
      </c>
      <c r="N240" s="148">
        <v>6323953.1895442102</v>
      </c>
    </row>
    <row r="241" spans="1:14" x14ac:dyDescent="0.25">
      <c r="A241" s="130" t="s">
        <v>1014</v>
      </c>
      <c r="B241" s="118" t="s">
        <v>44</v>
      </c>
      <c r="C241" s="119" t="s">
        <v>134</v>
      </c>
      <c r="D241" s="110" t="s">
        <v>12</v>
      </c>
      <c r="E241" s="110" t="s">
        <v>781</v>
      </c>
      <c r="F241" s="119" t="s">
        <v>11</v>
      </c>
      <c r="G241" s="119" t="s">
        <v>136</v>
      </c>
      <c r="H241" s="150">
        <v>23</v>
      </c>
      <c r="I241" s="150" t="s">
        <v>22</v>
      </c>
      <c r="J241" s="76">
        <v>0</v>
      </c>
      <c r="K241" s="110" t="s">
        <v>19</v>
      </c>
      <c r="L241" s="119" t="s">
        <v>432</v>
      </c>
      <c r="M241" s="148">
        <v>744107.13020670204</v>
      </c>
      <c r="N241" s="148">
        <v>6323953.1895442102</v>
      </c>
    </row>
    <row r="242" spans="1:14" x14ac:dyDescent="0.25">
      <c r="A242" s="130" t="s">
        <v>1015</v>
      </c>
      <c r="B242" s="118" t="s">
        <v>29</v>
      </c>
      <c r="C242" s="119" t="s">
        <v>436</v>
      </c>
      <c r="D242" s="110" t="s">
        <v>12</v>
      </c>
      <c r="E242" s="110" t="s">
        <v>781</v>
      </c>
      <c r="F242" s="119" t="s">
        <v>11</v>
      </c>
      <c r="G242" s="119" t="s">
        <v>136</v>
      </c>
      <c r="H242" s="150">
        <v>26</v>
      </c>
      <c r="I242" s="150" t="s">
        <v>22</v>
      </c>
      <c r="J242" s="76">
        <v>0</v>
      </c>
      <c r="K242" s="110" t="s">
        <v>16</v>
      </c>
      <c r="L242" s="119" t="s">
        <v>435</v>
      </c>
      <c r="M242" s="148">
        <v>458804.228135782</v>
      </c>
      <c r="N242" s="148">
        <v>6193554.57765905</v>
      </c>
    </row>
    <row r="243" spans="1:14" x14ac:dyDescent="0.25">
      <c r="A243" s="130" t="s">
        <v>1016</v>
      </c>
      <c r="B243" s="118" t="s">
        <v>35</v>
      </c>
      <c r="C243" s="119" t="s">
        <v>35</v>
      </c>
      <c r="D243" s="110" t="s">
        <v>18</v>
      </c>
      <c r="E243" s="110" t="s">
        <v>782</v>
      </c>
      <c r="F243" s="119" t="s">
        <v>126</v>
      </c>
      <c r="G243" s="119" t="s">
        <v>126</v>
      </c>
      <c r="H243" s="150">
        <v>74</v>
      </c>
      <c r="I243" s="150" t="s">
        <v>24</v>
      </c>
      <c r="J243" s="76">
        <v>0</v>
      </c>
      <c r="K243" s="110" t="s">
        <v>46</v>
      </c>
      <c r="L243" s="119" t="s">
        <v>437</v>
      </c>
      <c r="M243" s="148">
        <v>574760.79469426605</v>
      </c>
      <c r="N243" s="148">
        <v>6138206.4477237295</v>
      </c>
    </row>
    <row r="244" spans="1:14" x14ac:dyDescent="0.25">
      <c r="A244" s="130" t="s">
        <v>1017</v>
      </c>
      <c r="B244" s="118" t="s">
        <v>28</v>
      </c>
      <c r="C244" s="119" t="s">
        <v>143</v>
      </c>
      <c r="D244" s="110" t="s">
        <v>18</v>
      </c>
      <c r="E244" s="110" t="s">
        <v>67</v>
      </c>
      <c r="F244" s="119" t="s">
        <v>11</v>
      </c>
      <c r="G244" s="119" t="s">
        <v>136</v>
      </c>
      <c r="H244" s="150">
        <v>51</v>
      </c>
      <c r="I244" s="150" t="s">
        <v>22</v>
      </c>
      <c r="J244" s="76">
        <v>1</v>
      </c>
      <c r="K244" s="110"/>
      <c r="L244" s="119" t="s">
        <v>438</v>
      </c>
      <c r="M244" s="148">
        <v>764163.58620674</v>
      </c>
      <c r="N244" s="148">
        <v>6415758.7677028701</v>
      </c>
    </row>
    <row r="245" spans="1:14" x14ac:dyDescent="0.25">
      <c r="A245" s="130" t="s">
        <v>1018</v>
      </c>
      <c r="B245" s="126" t="s">
        <v>27</v>
      </c>
      <c r="C245" s="110" t="s">
        <v>232</v>
      </c>
      <c r="D245" s="126" t="s">
        <v>18</v>
      </c>
      <c r="E245" s="110" t="s">
        <v>782</v>
      </c>
      <c r="F245" s="126" t="s">
        <v>126</v>
      </c>
      <c r="G245" s="126" t="s">
        <v>126</v>
      </c>
      <c r="H245" s="128">
        <v>17</v>
      </c>
      <c r="I245" s="128" t="s">
        <v>24</v>
      </c>
      <c r="J245" s="76">
        <v>0</v>
      </c>
      <c r="K245" s="110" t="s">
        <v>11</v>
      </c>
      <c r="L245" s="126" t="s">
        <v>439</v>
      </c>
      <c r="M245" s="149">
        <v>592574.97250777995</v>
      </c>
      <c r="N245" s="149">
        <v>6153459.2193925101</v>
      </c>
    </row>
    <row r="246" spans="1:14" x14ac:dyDescent="0.25">
      <c r="A246" s="130" t="s">
        <v>1019</v>
      </c>
      <c r="B246" s="126" t="s">
        <v>36</v>
      </c>
      <c r="C246" s="110" t="s">
        <v>134</v>
      </c>
      <c r="D246" s="126" t="s">
        <v>12</v>
      </c>
      <c r="E246" s="110" t="s">
        <v>781</v>
      </c>
      <c r="F246" s="126" t="s">
        <v>19</v>
      </c>
      <c r="G246" s="126" t="s">
        <v>136</v>
      </c>
      <c r="H246" s="128">
        <v>46</v>
      </c>
      <c r="I246" s="128" t="s">
        <v>22</v>
      </c>
      <c r="J246" s="76">
        <v>0</v>
      </c>
      <c r="K246" s="110" t="s">
        <v>16</v>
      </c>
      <c r="L246" s="126" t="s">
        <v>444</v>
      </c>
      <c r="M246" s="149">
        <v>406341.02217940497</v>
      </c>
      <c r="N246" s="149">
        <v>6421866.3849397497</v>
      </c>
    </row>
    <row r="247" spans="1:14" x14ac:dyDescent="0.25">
      <c r="A247" s="130" t="s">
        <v>1020</v>
      </c>
      <c r="B247" s="126" t="s">
        <v>35</v>
      </c>
      <c r="C247" s="110" t="s">
        <v>35</v>
      </c>
      <c r="D247" s="126" t="s">
        <v>18</v>
      </c>
      <c r="E247" s="110" t="s">
        <v>781</v>
      </c>
      <c r="F247" s="126" t="s">
        <v>11</v>
      </c>
      <c r="G247" s="126" t="s">
        <v>136</v>
      </c>
      <c r="H247" s="128">
        <v>26</v>
      </c>
      <c r="I247" s="128" t="s">
        <v>22</v>
      </c>
      <c r="J247" s="76">
        <v>1</v>
      </c>
      <c r="K247" s="110" t="s">
        <v>17</v>
      </c>
      <c r="L247" s="126" t="s">
        <v>447</v>
      </c>
      <c r="M247" s="149">
        <v>572350.23603725503</v>
      </c>
      <c r="N247" s="149">
        <v>6141507.21406906</v>
      </c>
    </row>
    <row r="248" spans="1:14" x14ac:dyDescent="0.25">
      <c r="A248" s="130" t="s">
        <v>1021</v>
      </c>
      <c r="B248" s="126" t="s">
        <v>35</v>
      </c>
      <c r="C248" s="110" t="s">
        <v>35</v>
      </c>
      <c r="D248" s="126" t="s">
        <v>18</v>
      </c>
      <c r="E248" s="110" t="s">
        <v>782</v>
      </c>
      <c r="F248" s="126" t="s">
        <v>126</v>
      </c>
      <c r="G248" s="126" t="s">
        <v>126</v>
      </c>
      <c r="H248" s="128">
        <v>59</v>
      </c>
      <c r="I248" s="128" t="s">
        <v>22</v>
      </c>
      <c r="J248" s="76">
        <v>0</v>
      </c>
      <c r="K248" s="110" t="s">
        <v>17</v>
      </c>
      <c r="L248" s="126" t="s">
        <v>441</v>
      </c>
      <c r="M248" s="149">
        <v>582102.10618223005</v>
      </c>
      <c r="N248" s="149">
        <v>6139223.0311043197</v>
      </c>
    </row>
    <row r="249" spans="1:14" x14ac:dyDescent="0.25">
      <c r="A249" s="130" t="s">
        <v>1022</v>
      </c>
      <c r="B249" s="126" t="s">
        <v>38</v>
      </c>
      <c r="C249" s="110" t="s">
        <v>445</v>
      </c>
      <c r="D249" s="126" t="s">
        <v>18</v>
      </c>
      <c r="E249" s="110" t="s">
        <v>781</v>
      </c>
      <c r="F249" s="126" t="s">
        <v>19</v>
      </c>
      <c r="G249" s="126" t="s">
        <v>136</v>
      </c>
      <c r="H249" s="128">
        <v>59</v>
      </c>
      <c r="I249" s="128" t="s">
        <v>22</v>
      </c>
      <c r="J249" s="76">
        <v>0</v>
      </c>
      <c r="K249" s="110" t="s">
        <v>11</v>
      </c>
      <c r="L249" s="126" t="s">
        <v>442</v>
      </c>
      <c r="M249" s="149">
        <v>617522.32275343803</v>
      </c>
      <c r="N249" s="149">
        <v>6548192.6350325299</v>
      </c>
    </row>
    <row r="250" spans="1:14" x14ac:dyDescent="0.25">
      <c r="A250" s="130" t="s">
        <v>1023</v>
      </c>
      <c r="B250" s="126" t="s">
        <v>40</v>
      </c>
      <c r="C250" s="110" t="s">
        <v>40</v>
      </c>
      <c r="D250" s="126" t="s">
        <v>18</v>
      </c>
      <c r="E250" s="110" t="s">
        <v>781</v>
      </c>
      <c r="F250" s="126" t="s">
        <v>11</v>
      </c>
      <c r="G250" s="126" t="s">
        <v>136</v>
      </c>
      <c r="H250" s="128">
        <v>19</v>
      </c>
      <c r="I250" s="128" t="s">
        <v>22</v>
      </c>
      <c r="J250" s="76">
        <v>1</v>
      </c>
      <c r="K250" s="110" t="s">
        <v>21</v>
      </c>
      <c r="L250" s="126" t="s">
        <v>446</v>
      </c>
      <c r="M250" s="149">
        <v>410324.372493406</v>
      </c>
      <c r="N250" s="149">
        <v>6529119.0068888096</v>
      </c>
    </row>
    <row r="251" spans="1:14" x14ac:dyDescent="0.25">
      <c r="A251" s="130" t="s">
        <v>1024</v>
      </c>
      <c r="B251" s="126" t="s">
        <v>27</v>
      </c>
      <c r="C251" s="110" t="s">
        <v>134</v>
      </c>
      <c r="D251" s="126" t="s">
        <v>12</v>
      </c>
      <c r="E251" s="110" t="s">
        <v>781</v>
      </c>
      <c r="F251" s="126" t="s">
        <v>17</v>
      </c>
      <c r="G251" s="126" t="s">
        <v>136</v>
      </c>
      <c r="H251" s="128">
        <v>22</v>
      </c>
      <c r="I251" s="128" t="s">
        <v>22</v>
      </c>
      <c r="J251" s="76">
        <v>1</v>
      </c>
      <c r="K251" s="110" t="s">
        <v>16</v>
      </c>
      <c r="L251" s="126" t="s">
        <v>450</v>
      </c>
      <c r="M251" s="149">
        <v>562270.83805215999</v>
      </c>
      <c r="N251" s="149">
        <v>6181933.5772279399</v>
      </c>
    </row>
    <row r="252" spans="1:14" x14ac:dyDescent="0.25">
      <c r="A252" s="130" t="s">
        <v>1025</v>
      </c>
      <c r="B252" s="120" t="s">
        <v>36</v>
      </c>
      <c r="C252" s="110" t="s">
        <v>36</v>
      </c>
      <c r="D252" s="120" t="s">
        <v>18</v>
      </c>
      <c r="E252" s="110" t="s">
        <v>14</v>
      </c>
      <c r="F252" s="153" t="s">
        <v>17</v>
      </c>
      <c r="G252" s="120" t="s">
        <v>136</v>
      </c>
      <c r="H252" s="151">
        <v>43</v>
      </c>
      <c r="I252" s="76" t="s">
        <v>24</v>
      </c>
      <c r="J252" s="76">
        <v>0</v>
      </c>
      <c r="L252" s="156" t="s">
        <v>453</v>
      </c>
      <c r="M252" s="144">
        <v>399896.42056965001</v>
      </c>
      <c r="N252" s="144">
        <v>6428141.9382603597</v>
      </c>
    </row>
    <row r="253" spans="1:14" x14ac:dyDescent="0.25">
      <c r="A253" s="130" t="s">
        <v>1026</v>
      </c>
      <c r="B253" s="120" t="s">
        <v>42</v>
      </c>
      <c r="C253" s="73" t="s">
        <v>164</v>
      </c>
      <c r="D253" s="120" t="s">
        <v>18</v>
      </c>
      <c r="E253" s="110" t="s">
        <v>781</v>
      </c>
      <c r="F253" s="120" t="s">
        <v>11</v>
      </c>
      <c r="G253" s="120" t="s">
        <v>136</v>
      </c>
      <c r="H253" s="151">
        <v>64</v>
      </c>
      <c r="I253" s="151" t="s">
        <v>22</v>
      </c>
      <c r="J253" s="76">
        <v>1</v>
      </c>
      <c r="K253" s="110" t="s">
        <v>17</v>
      </c>
      <c r="L253" s="120" t="s">
        <v>449</v>
      </c>
      <c r="M253" s="152">
        <v>404517.69231434498</v>
      </c>
      <c r="N253" s="152">
        <v>6319192.4279919798</v>
      </c>
    </row>
    <row r="254" spans="1:14" x14ac:dyDescent="0.25">
      <c r="A254" s="130" t="s">
        <v>1027</v>
      </c>
      <c r="B254" s="126" t="s">
        <v>28</v>
      </c>
      <c r="C254" s="110" t="s">
        <v>134</v>
      </c>
      <c r="D254" s="126" t="s">
        <v>12</v>
      </c>
      <c r="E254" s="110" t="s">
        <v>781</v>
      </c>
      <c r="F254" s="126" t="s">
        <v>21</v>
      </c>
      <c r="G254" s="126" t="s">
        <v>136</v>
      </c>
      <c r="H254" s="150"/>
      <c r="I254" s="128" t="s">
        <v>22</v>
      </c>
      <c r="J254" s="76">
        <v>0</v>
      </c>
      <c r="K254" s="110" t="s">
        <v>21</v>
      </c>
      <c r="L254" s="126" t="s">
        <v>451</v>
      </c>
      <c r="M254" s="149">
        <v>829417.08473367197</v>
      </c>
      <c r="N254" s="149">
        <v>6388868.5100088604</v>
      </c>
    </row>
    <row r="255" spans="1:14" x14ac:dyDescent="0.25">
      <c r="A255" s="130" t="s">
        <v>1028</v>
      </c>
      <c r="B255" s="126" t="s">
        <v>35</v>
      </c>
      <c r="C255" s="110" t="s">
        <v>35</v>
      </c>
      <c r="D255" s="126" t="s">
        <v>18</v>
      </c>
      <c r="E255" s="110" t="s">
        <v>782</v>
      </c>
      <c r="F255" s="126" t="s">
        <v>126</v>
      </c>
      <c r="G255" s="126" t="s">
        <v>126</v>
      </c>
      <c r="H255" s="128">
        <v>72</v>
      </c>
      <c r="I255" s="128" t="s">
        <v>22</v>
      </c>
      <c r="J255" s="76">
        <v>0</v>
      </c>
      <c r="K255" s="110" t="s">
        <v>21</v>
      </c>
      <c r="L255" s="126" t="s">
        <v>452</v>
      </c>
      <c r="M255" s="149">
        <v>576143.18215272296</v>
      </c>
      <c r="N255" s="149">
        <v>6137501.0600809297</v>
      </c>
    </row>
    <row r="256" spans="1:14" x14ac:dyDescent="0.25">
      <c r="A256" s="130" t="s">
        <v>1029</v>
      </c>
      <c r="B256" s="126" t="s">
        <v>35</v>
      </c>
      <c r="C256" s="110" t="s">
        <v>35</v>
      </c>
      <c r="D256" s="126" t="s">
        <v>12</v>
      </c>
      <c r="E256" s="110" t="s">
        <v>781</v>
      </c>
      <c r="F256" s="126" t="s">
        <v>11</v>
      </c>
      <c r="G256" s="126" t="s">
        <v>136</v>
      </c>
      <c r="H256" s="128">
        <v>35</v>
      </c>
      <c r="I256" s="128" t="s">
        <v>22</v>
      </c>
      <c r="J256" s="76">
        <v>0</v>
      </c>
      <c r="K256" s="110" t="s">
        <v>16</v>
      </c>
      <c r="L256" s="126" t="s">
        <v>454</v>
      </c>
      <c r="M256" s="149">
        <v>572957.65575951897</v>
      </c>
      <c r="N256" s="149">
        <v>6139835.9754833402</v>
      </c>
    </row>
    <row r="257" spans="1:14" x14ac:dyDescent="0.25">
      <c r="A257" s="130" t="s">
        <v>1030</v>
      </c>
      <c r="B257" s="126" t="s">
        <v>35</v>
      </c>
      <c r="C257" s="110" t="s">
        <v>35</v>
      </c>
      <c r="D257" s="126" t="s">
        <v>18</v>
      </c>
      <c r="E257" s="110" t="s">
        <v>781</v>
      </c>
      <c r="F257" s="126" t="s">
        <v>11</v>
      </c>
      <c r="G257" s="126" t="s">
        <v>136</v>
      </c>
      <c r="H257" s="128">
        <v>36</v>
      </c>
      <c r="I257" s="128" t="s">
        <v>22</v>
      </c>
      <c r="J257" s="76">
        <v>0</v>
      </c>
      <c r="K257" s="110" t="s">
        <v>21</v>
      </c>
      <c r="L257" s="126" t="s">
        <v>196</v>
      </c>
      <c r="M257" s="149">
        <v>576900.86456091702</v>
      </c>
      <c r="N257" s="149">
        <v>6143203.4166573202</v>
      </c>
    </row>
    <row r="258" spans="1:14" s="104" customFormat="1" x14ac:dyDescent="0.25">
      <c r="A258" s="130" t="s">
        <v>1031</v>
      </c>
      <c r="B258" s="104" t="s">
        <v>35</v>
      </c>
      <c r="C258" s="104" t="s">
        <v>35</v>
      </c>
      <c r="D258" s="104" t="s">
        <v>18</v>
      </c>
      <c r="E258" s="110" t="s">
        <v>781</v>
      </c>
      <c r="F258" s="104" t="s">
        <v>11</v>
      </c>
      <c r="G258" s="104" t="s">
        <v>136</v>
      </c>
      <c r="H258" s="124">
        <v>57</v>
      </c>
      <c r="I258" s="124" t="s">
        <v>22</v>
      </c>
      <c r="J258" s="103">
        <v>1</v>
      </c>
      <c r="K258" s="104" t="s">
        <v>16</v>
      </c>
      <c r="L258" s="104" t="s">
        <v>712</v>
      </c>
      <c r="M258" s="144">
        <v>579940.18367206794</v>
      </c>
      <c r="N258" s="144">
        <v>6140325.8350306097</v>
      </c>
    </row>
    <row r="259" spans="1:14" x14ac:dyDescent="0.25">
      <c r="A259" s="130" t="s">
        <v>1032</v>
      </c>
      <c r="B259" s="126" t="s">
        <v>28</v>
      </c>
      <c r="C259" s="110" t="s">
        <v>143</v>
      </c>
      <c r="D259" s="126" t="s">
        <v>18</v>
      </c>
      <c r="E259" s="110" t="s">
        <v>781</v>
      </c>
      <c r="F259" s="126" t="s">
        <v>11</v>
      </c>
      <c r="G259" s="126" t="s">
        <v>136</v>
      </c>
      <c r="H259" s="128">
        <v>72</v>
      </c>
      <c r="I259" s="128" t="s">
        <v>22</v>
      </c>
      <c r="J259" s="76">
        <v>2</v>
      </c>
      <c r="K259" s="110" t="s">
        <v>17</v>
      </c>
      <c r="L259" s="126" t="s">
        <v>455</v>
      </c>
      <c r="M259" s="149">
        <v>766692.91501170804</v>
      </c>
      <c r="N259" s="149">
        <v>6415576.9393487303</v>
      </c>
    </row>
    <row r="260" spans="1:14" x14ac:dyDescent="0.25">
      <c r="A260" s="130" t="s">
        <v>1033</v>
      </c>
      <c r="B260" s="126" t="s">
        <v>26</v>
      </c>
      <c r="C260" s="110" t="s">
        <v>134</v>
      </c>
      <c r="D260" s="126" t="s">
        <v>12</v>
      </c>
      <c r="E260" s="110" t="s">
        <v>781</v>
      </c>
      <c r="F260" s="126" t="s">
        <v>11</v>
      </c>
      <c r="G260" s="126" t="s">
        <v>136</v>
      </c>
      <c r="H260" s="128">
        <v>19</v>
      </c>
      <c r="I260" s="128" t="s">
        <v>22</v>
      </c>
      <c r="J260" s="76">
        <v>2</v>
      </c>
      <c r="K260" s="110" t="s">
        <v>11</v>
      </c>
      <c r="L260" s="126" t="s">
        <v>457</v>
      </c>
      <c r="M260" s="149">
        <v>442796.86292616598</v>
      </c>
      <c r="N260" s="149">
        <v>6640562.64809768</v>
      </c>
    </row>
    <row r="261" spans="1:14" x14ac:dyDescent="0.25">
      <c r="A261" s="130" t="s">
        <v>1034</v>
      </c>
      <c r="B261" s="126" t="s">
        <v>27</v>
      </c>
      <c r="C261" s="110" t="s">
        <v>134</v>
      </c>
      <c r="D261" s="126" t="s">
        <v>18</v>
      </c>
      <c r="E261" s="110" t="s">
        <v>14</v>
      </c>
      <c r="F261" s="126" t="s">
        <v>17</v>
      </c>
      <c r="G261" s="126" t="s">
        <v>137</v>
      </c>
      <c r="H261" s="128">
        <v>34</v>
      </c>
      <c r="I261" s="128" t="s">
        <v>22</v>
      </c>
      <c r="J261" s="76">
        <v>0</v>
      </c>
      <c r="K261" s="110"/>
      <c r="L261" s="126" t="s">
        <v>456</v>
      </c>
      <c r="M261" s="149">
        <v>620740.03709046205</v>
      </c>
      <c r="N261" s="149">
        <v>6163189.9371291101</v>
      </c>
    </row>
    <row r="262" spans="1:14" x14ac:dyDescent="0.25">
      <c r="A262" s="130" t="s">
        <v>1035</v>
      </c>
      <c r="B262" s="126" t="s">
        <v>32</v>
      </c>
      <c r="C262" s="110" t="s">
        <v>32</v>
      </c>
      <c r="D262" s="126" t="s">
        <v>18</v>
      </c>
      <c r="E262" s="110" t="s">
        <v>782</v>
      </c>
      <c r="F262" s="126" t="s">
        <v>126</v>
      </c>
      <c r="G262" s="126" t="s">
        <v>126</v>
      </c>
      <c r="H262" s="128">
        <v>88</v>
      </c>
      <c r="I262" s="128" t="s">
        <v>24</v>
      </c>
      <c r="J262" s="76">
        <v>10</v>
      </c>
      <c r="K262" s="110" t="s">
        <v>11</v>
      </c>
      <c r="L262" s="127" t="s">
        <v>471</v>
      </c>
      <c r="M262" s="142">
        <v>572066.11843058805</v>
      </c>
      <c r="N262" s="142">
        <v>6226506.3917849902</v>
      </c>
    </row>
    <row r="263" spans="1:14" x14ac:dyDescent="0.25">
      <c r="A263" s="130" t="s">
        <v>1036</v>
      </c>
      <c r="B263" s="126" t="s">
        <v>35</v>
      </c>
      <c r="C263" s="110" t="s">
        <v>35</v>
      </c>
      <c r="D263" s="126" t="s">
        <v>18</v>
      </c>
      <c r="E263" s="110" t="s">
        <v>782</v>
      </c>
      <c r="F263" s="126" t="s">
        <v>126</v>
      </c>
      <c r="G263" s="126" t="s">
        <v>126</v>
      </c>
      <c r="H263" s="128">
        <v>83</v>
      </c>
      <c r="I263" s="128" t="s">
        <v>24</v>
      </c>
      <c r="J263" s="76">
        <v>1</v>
      </c>
      <c r="K263" s="110" t="s">
        <v>21</v>
      </c>
      <c r="L263" s="126" t="s">
        <v>458</v>
      </c>
      <c r="M263" s="149">
        <v>575105.79654470505</v>
      </c>
      <c r="N263" s="149">
        <v>6137904.3334313398</v>
      </c>
    </row>
    <row r="264" spans="1:14" x14ac:dyDescent="0.25">
      <c r="A264" s="130" t="s">
        <v>1037</v>
      </c>
      <c r="B264" s="126" t="s">
        <v>41</v>
      </c>
      <c r="C264" s="110" t="s">
        <v>134</v>
      </c>
      <c r="D264" s="126" t="s">
        <v>12</v>
      </c>
      <c r="E264" s="110" t="s">
        <v>781</v>
      </c>
      <c r="F264" s="126" t="s">
        <v>19</v>
      </c>
      <c r="G264" s="126" t="s">
        <v>136</v>
      </c>
      <c r="H264" s="128">
        <v>38</v>
      </c>
      <c r="I264" s="128" t="s">
        <v>24</v>
      </c>
      <c r="J264" s="76">
        <v>1</v>
      </c>
      <c r="K264" s="110" t="s">
        <v>21</v>
      </c>
      <c r="L264" s="126" t="s">
        <v>459</v>
      </c>
      <c r="M264" s="149">
        <v>525326.68852691306</v>
      </c>
      <c r="N264" s="149">
        <v>6174371.9351977604</v>
      </c>
    </row>
    <row r="265" spans="1:14" x14ac:dyDescent="0.25">
      <c r="A265" s="130" t="s">
        <v>1038</v>
      </c>
      <c r="B265" s="126" t="s">
        <v>27</v>
      </c>
      <c r="C265" s="110" t="s">
        <v>135</v>
      </c>
      <c r="D265" s="126" t="s">
        <v>18</v>
      </c>
      <c r="E265" s="110" t="s">
        <v>783</v>
      </c>
      <c r="F265" s="126" t="s">
        <v>185</v>
      </c>
      <c r="G265" s="126" t="s">
        <v>137</v>
      </c>
      <c r="H265" s="128">
        <v>39</v>
      </c>
      <c r="I265" s="128" t="s">
        <v>22</v>
      </c>
      <c r="J265" s="76">
        <v>0</v>
      </c>
      <c r="K265" s="110"/>
      <c r="L265" s="126" t="s">
        <v>460</v>
      </c>
      <c r="M265" s="149">
        <v>571714.916204334</v>
      </c>
      <c r="N265" s="149">
        <v>6160849.5758398799</v>
      </c>
    </row>
    <row r="266" spans="1:14" x14ac:dyDescent="0.25">
      <c r="A266" s="130" t="s">
        <v>1039</v>
      </c>
      <c r="B266" s="127" t="s">
        <v>33</v>
      </c>
      <c r="C266" s="110" t="s">
        <v>134</v>
      </c>
      <c r="D266" s="127" t="s">
        <v>12</v>
      </c>
      <c r="E266" s="110" t="s">
        <v>782</v>
      </c>
      <c r="F266" s="127" t="s">
        <v>126</v>
      </c>
      <c r="G266" s="127" t="s">
        <v>126</v>
      </c>
      <c r="H266" s="157">
        <v>23</v>
      </c>
      <c r="I266" s="157" t="s">
        <v>22</v>
      </c>
      <c r="J266" s="76">
        <v>0</v>
      </c>
      <c r="K266" s="110" t="s">
        <v>21</v>
      </c>
      <c r="L266" s="127" t="s">
        <v>462</v>
      </c>
      <c r="M266" s="142">
        <v>671361.68491448602</v>
      </c>
      <c r="N266" s="142">
        <v>6196980.6517623104</v>
      </c>
    </row>
    <row r="267" spans="1:14" x14ac:dyDescent="0.25">
      <c r="A267" s="130" t="s">
        <v>1040</v>
      </c>
      <c r="B267" s="127" t="s">
        <v>27</v>
      </c>
      <c r="C267" s="110" t="s">
        <v>147</v>
      </c>
      <c r="D267" s="127" t="s">
        <v>18</v>
      </c>
      <c r="E267" s="110" t="s">
        <v>14</v>
      </c>
      <c r="F267" s="127" t="s">
        <v>21</v>
      </c>
      <c r="G267" s="127" t="s">
        <v>136</v>
      </c>
      <c r="H267" s="157">
        <v>66</v>
      </c>
      <c r="I267" s="157" t="s">
        <v>22</v>
      </c>
      <c r="J267" s="76">
        <v>0</v>
      </c>
      <c r="L267" s="127" t="s">
        <v>461</v>
      </c>
      <c r="M267" s="142">
        <v>593539.97392374906</v>
      </c>
      <c r="N267" s="142">
        <v>6145106.1057849303</v>
      </c>
    </row>
    <row r="268" spans="1:14" x14ac:dyDescent="0.25">
      <c r="A268" s="130" t="s">
        <v>1041</v>
      </c>
      <c r="B268" s="127" t="s">
        <v>40</v>
      </c>
      <c r="C268" s="110" t="s">
        <v>463</v>
      </c>
      <c r="D268" s="127" t="s">
        <v>18</v>
      </c>
      <c r="E268" s="110" t="s">
        <v>782</v>
      </c>
      <c r="F268" s="127" t="s">
        <v>126</v>
      </c>
      <c r="G268" s="127" t="s">
        <v>126</v>
      </c>
      <c r="H268" s="157">
        <v>51</v>
      </c>
      <c r="I268" s="157" t="s">
        <v>22</v>
      </c>
      <c r="J268" s="76">
        <v>1</v>
      </c>
      <c r="K268" s="110" t="s">
        <v>11</v>
      </c>
      <c r="L268" s="127" t="s">
        <v>464</v>
      </c>
      <c r="M268" s="142">
        <v>424175.721841964</v>
      </c>
      <c r="N268" s="142">
        <v>6529036.6322665904</v>
      </c>
    </row>
    <row r="269" spans="1:14" s="123" customFormat="1" x14ac:dyDescent="0.25">
      <c r="A269" s="130" t="s">
        <v>1042</v>
      </c>
      <c r="B269" s="121" t="s">
        <v>34</v>
      </c>
      <c r="C269" s="125" t="s">
        <v>34</v>
      </c>
      <c r="D269" s="121" t="s">
        <v>18</v>
      </c>
      <c r="E269" s="110" t="s">
        <v>782</v>
      </c>
      <c r="F269" s="121" t="s">
        <v>126</v>
      </c>
      <c r="G269" s="121" t="s">
        <v>126</v>
      </c>
      <c r="H269" s="124">
        <v>78</v>
      </c>
      <c r="I269" s="124" t="s">
        <v>24</v>
      </c>
      <c r="J269" s="122">
        <v>1</v>
      </c>
      <c r="K269" s="110" t="s">
        <v>11</v>
      </c>
      <c r="L269" s="121" t="s">
        <v>465</v>
      </c>
      <c r="M269" s="143">
        <v>688609.14495006297</v>
      </c>
      <c r="N269" s="143">
        <v>6136781.0929287896</v>
      </c>
    </row>
    <row r="270" spans="1:14" s="123" customFormat="1" x14ac:dyDescent="0.25">
      <c r="A270" s="130" t="s">
        <v>1043</v>
      </c>
      <c r="B270" s="121" t="s">
        <v>35</v>
      </c>
      <c r="C270" s="125" t="s">
        <v>35</v>
      </c>
      <c r="D270" s="121" t="s">
        <v>18</v>
      </c>
      <c r="E270" s="110" t="s">
        <v>781</v>
      </c>
      <c r="F270" s="121" t="s">
        <v>11</v>
      </c>
      <c r="G270" s="121" t="s">
        <v>136</v>
      </c>
      <c r="H270" s="124">
        <v>19</v>
      </c>
      <c r="I270" s="124" t="s">
        <v>22</v>
      </c>
      <c r="J270" s="122">
        <v>1</v>
      </c>
      <c r="K270" s="125" t="s">
        <v>46</v>
      </c>
      <c r="L270" s="121" t="s">
        <v>466</v>
      </c>
      <c r="M270" s="143">
        <v>570303.39392234199</v>
      </c>
      <c r="N270" s="143">
        <v>6143448.6755170096</v>
      </c>
    </row>
    <row r="271" spans="1:14" s="123" customFormat="1" x14ac:dyDescent="0.25">
      <c r="A271" s="130" t="s">
        <v>1044</v>
      </c>
      <c r="B271" s="121" t="s">
        <v>5</v>
      </c>
      <c r="C271" s="104" t="s">
        <v>197</v>
      </c>
      <c r="D271" s="121" t="s">
        <v>12</v>
      </c>
      <c r="E271" s="110" t="s">
        <v>781</v>
      </c>
      <c r="F271" s="121" t="s">
        <v>11</v>
      </c>
      <c r="G271" s="121" t="s">
        <v>136</v>
      </c>
      <c r="H271" s="124">
        <v>36</v>
      </c>
      <c r="I271" s="124" t="s">
        <v>22</v>
      </c>
      <c r="J271" s="122">
        <v>1</v>
      </c>
      <c r="K271" s="125" t="s">
        <v>16</v>
      </c>
      <c r="L271" s="104" t="s">
        <v>467</v>
      </c>
      <c r="M271" s="143">
        <v>691421.38444493804</v>
      </c>
      <c r="N271" s="143">
        <v>6431977.6878938796</v>
      </c>
    </row>
    <row r="272" spans="1:14" s="123" customFormat="1" x14ac:dyDescent="0.25">
      <c r="A272" s="130" t="s">
        <v>1045</v>
      </c>
      <c r="B272" s="121" t="s">
        <v>35</v>
      </c>
      <c r="C272" s="125" t="s">
        <v>35</v>
      </c>
      <c r="D272" s="121" t="s">
        <v>18</v>
      </c>
      <c r="E272" s="110" t="s">
        <v>781</v>
      </c>
      <c r="F272" s="121" t="s">
        <v>11</v>
      </c>
      <c r="G272" s="121" t="s">
        <v>136</v>
      </c>
      <c r="H272" s="124">
        <v>37</v>
      </c>
      <c r="I272" s="124" t="s">
        <v>22</v>
      </c>
      <c r="J272" s="122">
        <v>1</v>
      </c>
      <c r="K272" s="125" t="s">
        <v>21</v>
      </c>
      <c r="L272" s="104" t="s">
        <v>468</v>
      </c>
      <c r="M272" s="143">
        <v>580767.45947006403</v>
      </c>
      <c r="N272" s="143">
        <v>6144674.0523634097</v>
      </c>
    </row>
    <row r="273" spans="1:14" s="123" customFormat="1" x14ac:dyDescent="0.25">
      <c r="A273" s="130" t="s">
        <v>1046</v>
      </c>
      <c r="B273" s="121" t="s">
        <v>27</v>
      </c>
      <c r="C273" s="125" t="s">
        <v>200</v>
      </c>
      <c r="D273" s="121" t="s">
        <v>12</v>
      </c>
      <c r="E273" s="110" t="s">
        <v>782</v>
      </c>
      <c r="F273" s="121" t="s">
        <v>126</v>
      </c>
      <c r="G273" s="121" t="s">
        <v>126</v>
      </c>
      <c r="H273" s="124">
        <v>63</v>
      </c>
      <c r="I273" s="124" t="s">
        <v>24</v>
      </c>
      <c r="J273" s="122">
        <v>1</v>
      </c>
      <c r="K273" s="125" t="s">
        <v>21</v>
      </c>
      <c r="L273" s="104" t="s">
        <v>470</v>
      </c>
      <c r="M273" s="143">
        <v>595315.53215556603</v>
      </c>
      <c r="N273" s="143">
        <v>6188787.5150490999</v>
      </c>
    </row>
    <row r="274" spans="1:14" s="123" customFormat="1" x14ac:dyDescent="0.25">
      <c r="A274" s="130" t="s">
        <v>1047</v>
      </c>
      <c r="B274" s="121" t="s">
        <v>35</v>
      </c>
      <c r="C274" s="125" t="s">
        <v>35</v>
      </c>
      <c r="D274" s="121" t="s">
        <v>18</v>
      </c>
      <c r="E274" s="110" t="s">
        <v>782</v>
      </c>
      <c r="F274" s="121" t="s">
        <v>126</v>
      </c>
      <c r="G274" s="121" t="s">
        <v>126</v>
      </c>
      <c r="H274" s="124">
        <v>79</v>
      </c>
      <c r="I274" s="124" t="s">
        <v>24</v>
      </c>
      <c r="J274" s="111">
        <v>6</v>
      </c>
      <c r="K274" s="125" t="s">
        <v>17</v>
      </c>
      <c r="L274" s="104" t="s">
        <v>482</v>
      </c>
      <c r="M274" s="144">
        <v>578592.34027679497</v>
      </c>
      <c r="N274" s="144">
        <v>6145179.6880965801</v>
      </c>
    </row>
    <row r="275" spans="1:14" s="104" customFormat="1" x14ac:dyDescent="0.25">
      <c r="A275" s="130" t="s">
        <v>1048</v>
      </c>
      <c r="B275" s="121" t="s">
        <v>34</v>
      </c>
      <c r="C275" s="125" t="s">
        <v>490</v>
      </c>
      <c r="D275" s="121" t="s">
        <v>18</v>
      </c>
      <c r="E275" s="110" t="s">
        <v>782</v>
      </c>
      <c r="F275" s="121" t="s">
        <v>126</v>
      </c>
      <c r="G275" s="121" t="s">
        <v>126</v>
      </c>
      <c r="H275" s="124">
        <v>28</v>
      </c>
      <c r="I275" s="124" t="s">
        <v>22</v>
      </c>
      <c r="J275" s="122">
        <v>0</v>
      </c>
      <c r="K275" s="125" t="s">
        <v>21</v>
      </c>
      <c r="L275" s="104" t="s">
        <v>469</v>
      </c>
      <c r="M275" s="143">
        <v>688171.61456614395</v>
      </c>
      <c r="N275" s="143">
        <v>6143146.23620182</v>
      </c>
    </row>
    <row r="276" spans="1:14" s="104" customFormat="1" x14ac:dyDescent="0.25">
      <c r="A276" s="130" t="s">
        <v>1049</v>
      </c>
      <c r="B276" s="121" t="s">
        <v>42</v>
      </c>
      <c r="C276" s="125" t="s">
        <v>164</v>
      </c>
      <c r="D276" s="121" t="s">
        <v>18</v>
      </c>
      <c r="E276" s="110" t="s">
        <v>781</v>
      </c>
      <c r="F276" s="121" t="s">
        <v>11</v>
      </c>
      <c r="G276" s="121" t="s">
        <v>136</v>
      </c>
      <c r="H276" s="124">
        <v>39</v>
      </c>
      <c r="I276" s="124" t="s">
        <v>22</v>
      </c>
      <c r="J276" s="111">
        <v>4</v>
      </c>
      <c r="K276" s="125" t="s">
        <v>21</v>
      </c>
      <c r="L276" s="104" t="s">
        <v>483</v>
      </c>
      <c r="M276" s="144">
        <v>404074.70259876503</v>
      </c>
      <c r="N276" s="144">
        <v>6320270.2080818899</v>
      </c>
    </row>
    <row r="277" spans="1:14" s="104" customFormat="1" x14ac:dyDescent="0.25">
      <c r="A277" s="130" t="s">
        <v>1050</v>
      </c>
      <c r="B277" s="121" t="s">
        <v>40</v>
      </c>
      <c r="C277" s="125" t="s">
        <v>488</v>
      </c>
      <c r="D277" s="121" t="s">
        <v>18</v>
      </c>
      <c r="E277" s="110" t="s">
        <v>783</v>
      </c>
      <c r="F277" s="121" t="s">
        <v>11</v>
      </c>
      <c r="G277" s="121" t="s">
        <v>136</v>
      </c>
      <c r="H277" s="124">
        <v>59</v>
      </c>
      <c r="I277" s="124" t="s">
        <v>24</v>
      </c>
      <c r="J277" s="111">
        <v>1</v>
      </c>
      <c r="K277" s="125"/>
      <c r="L277" s="104" t="s">
        <v>489</v>
      </c>
      <c r="M277" s="144">
        <v>410797.354982513</v>
      </c>
      <c r="N277" s="144">
        <v>6523521.0743549401</v>
      </c>
    </row>
    <row r="278" spans="1:14" s="104" customFormat="1" x14ac:dyDescent="0.25">
      <c r="A278" s="130" t="s">
        <v>1051</v>
      </c>
      <c r="B278" s="121" t="s">
        <v>36</v>
      </c>
      <c r="C278" s="125" t="s">
        <v>36</v>
      </c>
      <c r="D278" s="121" t="s">
        <v>12</v>
      </c>
      <c r="E278" s="110" t="s">
        <v>781</v>
      </c>
      <c r="F278" s="121" t="s">
        <v>11</v>
      </c>
      <c r="G278" s="121" t="s">
        <v>136</v>
      </c>
      <c r="H278" s="124">
        <v>24</v>
      </c>
      <c r="I278" s="124" t="s">
        <v>24</v>
      </c>
      <c r="J278" s="129">
        <v>1</v>
      </c>
      <c r="K278" s="125" t="s">
        <v>21</v>
      </c>
      <c r="L278" s="104" t="s">
        <v>474</v>
      </c>
      <c r="M278" s="144">
        <v>402499.32099023298</v>
      </c>
      <c r="N278" s="144">
        <v>6423002.5647687996</v>
      </c>
    </row>
    <row r="279" spans="1:14" x14ac:dyDescent="0.25">
      <c r="A279" s="130" t="s">
        <v>1052</v>
      </c>
      <c r="B279" s="121" t="s">
        <v>35</v>
      </c>
      <c r="C279" s="125" t="s">
        <v>35</v>
      </c>
      <c r="D279" s="121" t="s">
        <v>18</v>
      </c>
      <c r="E279" s="110" t="s">
        <v>781</v>
      </c>
      <c r="F279" s="121" t="s">
        <v>11</v>
      </c>
      <c r="G279" s="121" t="s">
        <v>136</v>
      </c>
      <c r="H279" s="124">
        <v>67</v>
      </c>
      <c r="I279" s="124" t="s">
        <v>22</v>
      </c>
      <c r="J279" s="129">
        <v>1</v>
      </c>
      <c r="K279" s="125" t="s">
        <v>46</v>
      </c>
      <c r="L279" s="104" t="s">
        <v>475</v>
      </c>
      <c r="M279" s="144">
        <v>578859.55815124197</v>
      </c>
      <c r="N279" s="144">
        <v>6141132.92688407</v>
      </c>
    </row>
    <row r="280" spans="1:14" s="104" customFormat="1" x14ac:dyDescent="0.25">
      <c r="A280" s="130" t="s">
        <v>1053</v>
      </c>
      <c r="B280" s="104" t="s">
        <v>27</v>
      </c>
      <c r="C280" s="104" t="s">
        <v>714</v>
      </c>
      <c r="D280" s="104" t="s">
        <v>12</v>
      </c>
      <c r="E280" s="110" t="s">
        <v>781</v>
      </c>
      <c r="F280" s="104" t="s">
        <v>17</v>
      </c>
      <c r="G280" s="104" t="s">
        <v>137</v>
      </c>
      <c r="H280" s="150"/>
      <c r="I280" s="124" t="s">
        <v>24</v>
      </c>
      <c r="J280" s="103">
        <v>0</v>
      </c>
      <c r="K280" s="104" t="s">
        <v>17</v>
      </c>
      <c r="L280" s="104" t="s">
        <v>713</v>
      </c>
      <c r="M280" s="144">
        <v>626973.77083762502</v>
      </c>
      <c r="N280" s="144">
        <v>6153311.5160475597</v>
      </c>
    </row>
    <row r="281" spans="1:14" s="104" customFormat="1" x14ac:dyDescent="0.25">
      <c r="A281" s="130" t="s">
        <v>1054</v>
      </c>
      <c r="B281" s="121" t="s">
        <v>35</v>
      </c>
      <c r="C281" s="125" t="s">
        <v>35</v>
      </c>
      <c r="D281" s="121" t="s">
        <v>18</v>
      </c>
      <c r="E281" s="110" t="s">
        <v>782</v>
      </c>
      <c r="F281" s="121" t="s">
        <v>126</v>
      </c>
      <c r="G281" s="121" t="s">
        <v>126</v>
      </c>
      <c r="H281" s="124">
        <v>76</v>
      </c>
      <c r="I281" s="124" t="s">
        <v>24</v>
      </c>
      <c r="J281" s="129">
        <v>1</v>
      </c>
      <c r="K281" s="125" t="s">
        <v>17</v>
      </c>
      <c r="L281" s="104" t="s">
        <v>472</v>
      </c>
      <c r="M281" s="144">
        <v>579665.526458379</v>
      </c>
      <c r="N281" s="144">
        <v>6144798.6995228902</v>
      </c>
    </row>
    <row r="282" spans="1:14" s="104" customFormat="1" x14ac:dyDescent="0.25">
      <c r="A282" s="130" t="s">
        <v>1055</v>
      </c>
      <c r="B282" s="121" t="s">
        <v>33</v>
      </c>
      <c r="C282" s="125" t="s">
        <v>168</v>
      </c>
      <c r="D282" s="121" t="s">
        <v>18</v>
      </c>
      <c r="E282" s="110" t="s">
        <v>781</v>
      </c>
      <c r="F282" s="121" t="s">
        <v>11</v>
      </c>
      <c r="G282" s="121" t="s">
        <v>136</v>
      </c>
      <c r="H282" s="124">
        <v>22</v>
      </c>
      <c r="I282" s="124" t="s">
        <v>22</v>
      </c>
      <c r="J282" s="129">
        <v>1</v>
      </c>
      <c r="K282" s="125" t="s">
        <v>16</v>
      </c>
      <c r="L282" s="104" t="s">
        <v>473</v>
      </c>
      <c r="M282" s="144">
        <v>661188.48510160204</v>
      </c>
      <c r="N282" s="144">
        <v>6194766.1750071896</v>
      </c>
    </row>
    <row r="283" spans="1:14" s="104" customFormat="1" x14ac:dyDescent="0.25">
      <c r="A283" s="130" t="s">
        <v>1056</v>
      </c>
      <c r="B283" s="121" t="s">
        <v>5</v>
      </c>
      <c r="C283" s="125" t="s">
        <v>476</v>
      </c>
      <c r="D283" s="121" t="s">
        <v>12</v>
      </c>
      <c r="E283" s="110" t="s">
        <v>781</v>
      </c>
      <c r="F283" s="121" t="s">
        <v>17</v>
      </c>
      <c r="G283" s="121" t="s">
        <v>136</v>
      </c>
      <c r="H283" s="111">
        <v>61</v>
      </c>
      <c r="I283" s="111" t="s">
        <v>22</v>
      </c>
      <c r="J283" s="76">
        <v>0</v>
      </c>
      <c r="K283" s="110" t="s">
        <v>17</v>
      </c>
      <c r="L283" s="104" t="s">
        <v>478</v>
      </c>
      <c r="M283" s="144">
        <v>583702.67942419497</v>
      </c>
      <c r="N283" s="144">
        <v>6445206.8810189301</v>
      </c>
    </row>
    <row r="284" spans="1:14" s="104" customFormat="1" x14ac:dyDescent="0.25">
      <c r="A284" s="130" t="s">
        <v>1057</v>
      </c>
      <c r="B284" s="121" t="s">
        <v>35</v>
      </c>
      <c r="C284" s="125" t="s">
        <v>35</v>
      </c>
      <c r="D284" s="121" t="s">
        <v>18</v>
      </c>
      <c r="E284" s="110" t="s">
        <v>782</v>
      </c>
      <c r="F284" s="121" t="s">
        <v>126</v>
      </c>
      <c r="G284" s="121" t="s">
        <v>126</v>
      </c>
      <c r="H284" s="111">
        <v>82</v>
      </c>
      <c r="I284" s="124" t="s">
        <v>24</v>
      </c>
      <c r="J284" s="111">
        <v>1</v>
      </c>
      <c r="K284" s="110" t="s">
        <v>16</v>
      </c>
      <c r="L284" s="104" t="s">
        <v>477</v>
      </c>
      <c r="M284" s="144">
        <v>578135.65526287805</v>
      </c>
      <c r="N284" s="144">
        <v>6140196.3546275003</v>
      </c>
    </row>
    <row r="285" spans="1:14" s="104" customFormat="1" x14ac:dyDescent="0.25">
      <c r="A285" s="130" t="s">
        <v>1058</v>
      </c>
      <c r="B285" s="121" t="s">
        <v>41</v>
      </c>
      <c r="C285" s="125" t="s">
        <v>140</v>
      </c>
      <c r="D285" s="121" t="s">
        <v>12</v>
      </c>
      <c r="E285" s="110" t="s">
        <v>782</v>
      </c>
      <c r="F285" s="121" t="s">
        <v>126</v>
      </c>
      <c r="G285" s="121" t="s">
        <v>126</v>
      </c>
      <c r="H285" s="124">
        <v>21</v>
      </c>
      <c r="I285" s="124" t="s">
        <v>22</v>
      </c>
      <c r="J285" s="111">
        <v>0</v>
      </c>
      <c r="K285" s="110" t="s">
        <v>17</v>
      </c>
      <c r="L285" s="104" t="s">
        <v>479</v>
      </c>
      <c r="M285" s="144">
        <v>550079.05490095599</v>
      </c>
      <c r="N285" s="144">
        <v>6156054.0076079303</v>
      </c>
    </row>
    <row r="286" spans="1:14" s="104" customFormat="1" x14ac:dyDescent="0.25">
      <c r="A286" s="130" t="s">
        <v>1059</v>
      </c>
      <c r="B286" s="121" t="s">
        <v>36</v>
      </c>
      <c r="C286" s="125" t="s">
        <v>481</v>
      </c>
      <c r="D286" s="121" t="s">
        <v>12</v>
      </c>
      <c r="E286" s="110" t="s">
        <v>14</v>
      </c>
      <c r="F286" s="121" t="s">
        <v>17</v>
      </c>
      <c r="G286" s="121" t="s">
        <v>136</v>
      </c>
      <c r="H286" s="124">
        <v>42</v>
      </c>
      <c r="I286" s="124" t="s">
        <v>22</v>
      </c>
      <c r="J286" s="111">
        <v>1</v>
      </c>
      <c r="L286" s="104" t="s">
        <v>480</v>
      </c>
      <c r="M286" s="144">
        <v>464691.09925334202</v>
      </c>
      <c r="N286" s="144">
        <v>6415769.1225757096</v>
      </c>
    </row>
    <row r="287" spans="1:14" s="104" customFormat="1" x14ac:dyDescent="0.25">
      <c r="A287" s="130" t="s">
        <v>1060</v>
      </c>
      <c r="B287" s="121" t="s">
        <v>27</v>
      </c>
      <c r="C287" s="125" t="s">
        <v>500</v>
      </c>
      <c r="D287" s="121" t="s">
        <v>12</v>
      </c>
      <c r="E287" s="110" t="s">
        <v>14</v>
      </c>
      <c r="F287" s="121" t="s">
        <v>17</v>
      </c>
      <c r="G287" s="121" t="s">
        <v>136</v>
      </c>
      <c r="H287" s="124">
        <v>35</v>
      </c>
      <c r="I287" s="124" t="s">
        <v>22</v>
      </c>
      <c r="J287" s="111">
        <v>0</v>
      </c>
      <c r="L287" s="104" t="s">
        <v>499</v>
      </c>
      <c r="M287" s="144">
        <v>593284.67375315004</v>
      </c>
      <c r="N287" s="144">
        <v>6164928.8280591099</v>
      </c>
    </row>
    <row r="288" spans="1:14" s="104" customFormat="1" x14ac:dyDescent="0.25">
      <c r="A288" s="130" t="s">
        <v>1061</v>
      </c>
      <c r="B288" s="121" t="s">
        <v>34</v>
      </c>
      <c r="C288" s="125" t="s">
        <v>204</v>
      </c>
      <c r="D288" s="121" t="s">
        <v>12</v>
      </c>
      <c r="E288" s="110" t="s">
        <v>782</v>
      </c>
      <c r="F288" s="121" t="s">
        <v>126</v>
      </c>
      <c r="G288" s="121" t="s">
        <v>126</v>
      </c>
      <c r="H288" s="124">
        <v>45</v>
      </c>
      <c r="I288" s="124" t="s">
        <v>24</v>
      </c>
      <c r="J288" s="111">
        <v>0</v>
      </c>
      <c r="K288" s="110" t="s">
        <v>21</v>
      </c>
      <c r="L288" s="104" t="s">
        <v>501</v>
      </c>
      <c r="M288" s="144">
        <v>673742.95151040505</v>
      </c>
      <c r="N288" s="144">
        <v>6140212.56373253</v>
      </c>
    </row>
    <row r="289" spans="1:44" s="104" customFormat="1" x14ac:dyDescent="0.25">
      <c r="A289" s="130" t="s">
        <v>1062</v>
      </c>
      <c r="B289" s="104" t="s">
        <v>34</v>
      </c>
      <c r="C289" s="104" t="s">
        <v>134</v>
      </c>
      <c r="D289" s="104" t="s">
        <v>12</v>
      </c>
      <c r="E289" s="110" t="s">
        <v>14</v>
      </c>
      <c r="F289" s="104" t="s">
        <v>17</v>
      </c>
      <c r="G289" s="104" t="s">
        <v>136</v>
      </c>
      <c r="H289" s="124">
        <v>66</v>
      </c>
      <c r="I289" s="124" t="s">
        <v>22</v>
      </c>
      <c r="J289" s="111">
        <v>23</v>
      </c>
      <c r="L289" s="104" t="s">
        <v>625</v>
      </c>
      <c r="M289" s="144">
        <v>664374.30152310501</v>
      </c>
      <c r="N289" s="144">
        <v>6143482.0265214499</v>
      </c>
    </row>
    <row r="290" spans="1:44" s="104" customFormat="1" x14ac:dyDescent="0.25">
      <c r="A290" s="130" t="s">
        <v>1063</v>
      </c>
      <c r="B290" s="121" t="s">
        <v>33</v>
      </c>
      <c r="C290" s="121" t="s">
        <v>504</v>
      </c>
      <c r="D290" s="121" t="s">
        <v>12</v>
      </c>
      <c r="E290" s="110" t="s">
        <v>14</v>
      </c>
      <c r="F290" s="121" t="s">
        <v>17</v>
      </c>
      <c r="G290" s="121" t="s">
        <v>137</v>
      </c>
      <c r="H290" s="124">
        <v>31</v>
      </c>
      <c r="I290" s="124" t="s">
        <v>24</v>
      </c>
      <c r="J290" s="111">
        <v>1</v>
      </c>
      <c r="L290" s="104" t="s">
        <v>502</v>
      </c>
      <c r="M290" s="144">
        <v>704444.64670000004</v>
      </c>
      <c r="N290" s="144">
        <v>6214033.8865</v>
      </c>
    </row>
    <row r="291" spans="1:44" s="104" customFormat="1" x14ac:dyDescent="0.25">
      <c r="A291" s="130" t="s">
        <v>1064</v>
      </c>
      <c r="B291" s="121" t="s">
        <v>42</v>
      </c>
      <c r="C291" s="121" t="s">
        <v>158</v>
      </c>
      <c r="D291" s="121" t="s">
        <v>18</v>
      </c>
      <c r="E291" s="110" t="s">
        <v>783</v>
      </c>
      <c r="F291" s="121" t="s">
        <v>11</v>
      </c>
      <c r="G291" s="121" t="s">
        <v>136</v>
      </c>
      <c r="H291" s="124">
        <v>34</v>
      </c>
      <c r="I291" s="124" t="s">
        <v>22</v>
      </c>
      <c r="J291" s="111">
        <v>1</v>
      </c>
      <c r="L291" s="104" t="s">
        <v>503</v>
      </c>
      <c r="M291" s="144">
        <v>385970.06928447</v>
      </c>
      <c r="N291" s="144">
        <v>6286873.90044255</v>
      </c>
    </row>
    <row r="292" spans="1:44" s="104" customFormat="1" x14ac:dyDescent="0.25">
      <c r="A292" s="130" t="s">
        <v>1065</v>
      </c>
      <c r="B292" s="121" t="s">
        <v>29</v>
      </c>
      <c r="C292" s="121" t="s">
        <v>505</v>
      </c>
      <c r="D292" s="121" t="s">
        <v>18</v>
      </c>
      <c r="E292" s="110" t="s">
        <v>784</v>
      </c>
      <c r="F292" s="121" t="s">
        <v>11</v>
      </c>
      <c r="G292" s="121" t="s">
        <v>136</v>
      </c>
      <c r="H292" s="124">
        <v>25</v>
      </c>
      <c r="I292" s="124" t="s">
        <v>22</v>
      </c>
      <c r="J292" s="111">
        <v>1</v>
      </c>
      <c r="K292" s="116" t="s">
        <v>507</v>
      </c>
      <c r="L292" s="104" t="s">
        <v>506</v>
      </c>
      <c r="M292" s="144">
        <v>425170.15566923202</v>
      </c>
      <c r="N292" s="144">
        <v>6187785.8410016596</v>
      </c>
    </row>
    <row r="293" spans="1:44" s="104" customFormat="1" x14ac:dyDescent="0.25">
      <c r="A293" s="130" t="s">
        <v>1066</v>
      </c>
      <c r="B293" s="121" t="s">
        <v>32</v>
      </c>
      <c r="C293" s="121" t="s">
        <v>32</v>
      </c>
      <c r="D293" s="121" t="s">
        <v>12</v>
      </c>
      <c r="E293" s="110" t="s">
        <v>782</v>
      </c>
      <c r="F293" s="121" t="s">
        <v>126</v>
      </c>
      <c r="G293" s="121" t="s">
        <v>126</v>
      </c>
      <c r="H293" s="124">
        <v>47</v>
      </c>
      <c r="I293" s="124" t="s">
        <v>22</v>
      </c>
      <c r="J293" s="111">
        <v>0</v>
      </c>
      <c r="K293" s="116" t="s">
        <v>46</v>
      </c>
      <c r="L293" s="104" t="s">
        <v>508</v>
      </c>
      <c r="M293" s="144">
        <v>570492.294394286</v>
      </c>
      <c r="N293" s="144">
        <v>6229434.7106614402</v>
      </c>
    </row>
    <row r="294" spans="1:44" s="104" customFormat="1" x14ac:dyDescent="0.25">
      <c r="A294" s="130" t="s">
        <v>1067</v>
      </c>
      <c r="B294" s="121" t="s">
        <v>35</v>
      </c>
      <c r="C294" s="121" t="s">
        <v>35</v>
      </c>
      <c r="D294" s="121" t="s">
        <v>18</v>
      </c>
      <c r="E294" s="110" t="s">
        <v>781</v>
      </c>
      <c r="F294" s="121" t="s">
        <v>11</v>
      </c>
      <c r="G294" s="121" t="s">
        <v>136</v>
      </c>
      <c r="H294" s="124">
        <v>17</v>
      </c>
      <c r="I294" s="124" t="s">
        <v>24</v>
      </c>
      <c r="J294" s="111">
        <v>6</v>
      </c>
      <c r="K294" s="116" t="s">
        <v>17</v>
      </c>
      <c r="L294" s="104" t="s">
        <v>519</v>
      </c>
      <c r="M294" s="144">
        <v>568164.18832209101</v>
      </c>
      <c r="N294" s="144">
        <v>6144050.59052712</v>
      </c>
    </row>
    <row r="295" spans="1:44" s="104" customFormat="1" x14ac:dyDescent="0.25">
      <c r="A295" s="130" t="s">
        <v>1068</v>
      </c>
      <c r="B295" s="121" t="s">
        <v>29</v>
      </c>
      <c r="C295" s="121" t="s">
        <v>190</v>
      </c>
      <c r="D295" s="121" t="s">
        <v>12</v>
      </c>
      <c r="E295" s="110" t="s">
        <v>14</v>
      </c>
      <c r="F295" s="121" t="s">
        <v>21</v>
      </c>
      <c r="G295" s="121" t="s">
        <v>137</v>
      </c>
      <c r="H295" s="124">
        <v>53</v>
      </c>
      <c r="I295" s="124" t="s">
        <v>22</v>
      </c>
      <c r="J295" s="111">
        <v>0</v>
      </c>
      <c r="K295" s="116"/>
      <c r="L295" s="104" t="s">
        <v>509</v>
      </c>
      <c r="M295" s="144">
        <v>448041.275107052</v>
      </c>
      <c r="N295" s="144">
        <v>6196813.4019342</v>
      </c>
    </row>
    <row r="296" spans="1:44" s="104" customFormat="1" x14ac:dyDescent="0.25">
      <c r="A296" s="130" t="s">
        <v>1069</v>
      </c>
      <c r="B296" s="121" t="s">
        <v>27</v>
      </c>
      <c r="C296" s="121" t="s">
        <v>511</v>
      </c>
      <c r="D296" s="121" t="s">
        <v>12</v>
      </c>
      <c r="E296" s="110" t="s">
        <v>781</v>
      </c>
      <c r="F296" s="121" t="s">
        <v>11</v>
      </c>
      <c r="G296" s="121" t="s">
        <v>136</v>
      </c>
      <c r="H296" s="124">
        <v>20</v>
      </c>
      <c r="I296" s="124" t="s">
        <v>22</v>
      </c>
      <c r="J296" s="111">
        <v>0</v>
      </c>
      <c r="K296" s="116" t="s">
        <v>17</v>
      </c>
      <c r="L296" s="104" t="s">
        <v>510</v>
      </c>
      <c r="M296" s="144">
        <v>575544.93868651905</v>
      </c>
      <c r="N296" s="144">
        <v>6168283.7078851396</v>
      </c>
    </row>
    <row r="297" spans="1:44" s="104" customFormat="1" x14ac:dyDescent="0.25">
      <c r="A297" s="130" t="s">
        <v>1070</v>
      </c>
      <c r="B297" s="121" t="s">
        <v>35</v>
      </c>
      <c r="C297" s="121" t="s">
        <v>35</v>
      </c>
      <c r="D297" s="121" t="s">
        <v>18</v>
      </c>
      <c r="E297" s="110" t="s">
        <v>781</v>
      </c>
      <c r="F297" s="121" t="s">
        <v>17</v>
      </c>
      <c r="G297" s="121" t="s">
        <v>136</v>
      </c>
      <c r="H297" s="124">
        <v>38</v>
      </c>
      <c r="I297" s="124" t="s">
        <v>22</v>
      </c>
      <c r="J297" s="111">
        <v>0</v>
      </c>
      <c r="K297" s="116" t="s">
        <v>21</v>
      </c>
      <c r="L297" s="104" t="s">
        <v>512</v>
      </c>
      <c r="M297" s="144">
        <v>585475.35788569797</v>
      </c>
      <c r="N297" s="144">
        <v>6137773.5100911995</v>
      </c>
    </row>
    <row r="298" spans="1:44" s="104" customFormat="1" x14ac:dyDescent="0.25">
      <c r="A298" s="130" t="s">
        <v>1071</v>
      </c>
      <c r="B298" s="121" t="s">
        <v>35</v>
      </c>
      <c r="C298" s="121" t="s">
        <v>35</v>
      </c>
      <c r="D298" s="121" t="s">
        <v>18</v>
      </c>
      <c r="E298" s="110" t="s">
        <v>781</v>
      </c>
      <c r="F298" s="121" t="s">
        <v>11</v>
      </c>
      <c r="G298" s="121" t="s">
        <v>136</v>
      </c>
      <c r="H298" s="124">
        <v>21</v>
      </c>
      <c r="I298" s="124" t="s">
        <v>22</v>
      </c>
      <c r="J298" s="111">
        <v>0</v>
      </c>
      <c r="K298" s="116" t="s">
        <v>16</v>
      </c>
      <c r="L298" s="104" t="s">
        <v>513</v>
      </c>
      <c r="M298" s="144">
        <v>575752.85285370995</v>
      </c>
      <c r="N298" s="144">
        <v>6143408.8062431598</v>
      </c>
    </row>
    <row r="299" spans="1:44" x14ac:dyDescent="0.25">
      <c r="A299" s="130" t="s">
        <v>1072</v>
      </c>
      <c r="B299" s="121" t="s">
        <v>27</v>
      </c>
      <c r="C299" s="121" t="s">
        <v>27</v>
      </c>
      <c r="D299" s="121" t="s">
        <v>18</v>
      </c>
      <c r="E299" s="110" t="s">
        <v>781</v>
      </c>
      <c r="F299" s="104" t="s">
        <v>17</v>
      </c>
      <c r="G299" s="121" t="s">
        <v>136</v>
      </c>
      <c r="H299" s="124">
        <v>56</v>
      </c>
      <c r="I299" s="124" t="s">
        <v>24</v>
      </c>
      <c r="J299" s="111">
        <v>0</v>
      </c>
      <c r="K299" s="116" t="s">
        <v>202</v>
      </c>
      <c r="L299" s="104" t="s">
        <v>524</v>
      </c>
      <c r="M299" s="144">
        <v>565005.84528421494</v>
      </c>
      <c r="N299" s="144">
        <v>6180438.3929530699</v>
      </c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  <c r="AA299" s="104"/>
      <c r="AB299" s="104"/>
      <c r="AC299" s="104"/>
      <c r="AD299" s="104"/>
      <c r="AE299" s="104"/>
      <c r="AF299" s="104"/>
      <c r="AG299" s="104"/>
      <c r="AH299" s="104"/>
      <c r="AI299" s="104"/>
      <c r="AJ299" s="104"/>
      <c r="AK299" s="104"/>
      <c r="AL299" s="104"/>
      <c r="AM299" s="104"/>
      <c r="AN299" s="104"/>
      <c r="AO299" s="104"/>
      <c r="AP299" s="104"/>
      <c r="AQ299" s="104"/>
      <c r="AR299" s="104"/>
    </row>
    <row r="300" spans="1:44" s="104" customFormat="1" x14ac:dyDescent="0.25">
      <c r="A300" s="130" t="s">
        <v>1072</v>
      </c>
      <c r="B300" s="121" t="s">
        <v>27</v>
      </c>
      <c r="C300" s="121" t="s">
        <v>27</v>
      </c>
      <c r="D300" s="121" t="s">
        <v>18</v>
      </c>
      <c r="E300" s="110" t="s">
        <v>781</v>
      </c>
      <c r="F300" s="104" t="s">
        <v>17</v>
      </c>
      <c r="G300" s="121" t="s">
        <v>137</v>
      </c>
      <c r="H300" s="124">
        <v>53</v>
      </c>
      <c r="I300" s="124" t="s">
        <v>24</v>
      </c>
      <c r="J300" s="111">
        <v>0</v>
      </c>
      <c r="K300" s="116" t="s">
        <v>202</v>
      </c>
      <c r="L300" s="104" t="s">
        <v>524</v>
      </c>
      <c r="M300" s="144">
        <v>565005.84528421494</v>
      </c>
      <c r="N300" s="144">
        <v>6180438.3929530699</v>
      </c>
    </row>
    <row r="301" spans="1:44" s="104" customFormat="1" x14ac:dyDescent="0.25">
      <c r="A301" s="130" t="s">
        <v>1072</v>
      </c>
      <c r="B301" s="121" t="s">
        <v>27</v>
      </c>
      <c r="C301" s="121" t="s">
        <v>27</v>
      </c>
      <c r="D301" s="121" t="s">
        <v>18</v>
      </c>
      <c r="E301" s="110" t="s">
        <v>781</v>
      </c>
      <c r="F301" s="104" t="s">
        <v>17</v>
      </c>
      <c r="G301" s="121" t="s">
        <v>137</v>
      </c>
      <c r="H301" s="124">
        <v>44</v>
      </c>
      <c r="I301" s="124" t="s">
        <v>24</v>
      </c>
      <c r="J301" s="111">
        <v>0</v>
      </c>
      <c r="K301" s="116" t="s">
        <v>202</v>
      </c>
      <c r="L301" s="104" t="s">
        <v>524</v>
      </c>
      <c r="M301" s="144">
        <v>565005.84528421494</v>
      </c>
      <c r="N301" s="144">
        <v>6180438.3929530699</v>
      </c>
    </row>
    <row r="302" spans="1:44" s="104" customFormat="1" x14ac:dyDescent="0.25">
      <c r="A302" s="130" t="s">
        <v>1073</v>
      </c>
      <c r="B302" s="121" t="s">
        <v>35</v>
      </c>
      <c r="C302" s="121" t="s">
        <v>160</v>
      </c>
      <c r="D302" s="121" t="s">
        <v>12</v>
      </c>
      <c r="E302" s="110" t="s">
        <v>781</v>
      </c>
      <c r="F302" s="121" t="s">
        <v>16</v>
      </c>
      <c r="G302" s="121" t="s">
        <v>136</v>
      </c>
      <c r="H302" s="124">
        <v>45</v>
      </c>
      <c r="I302" s="124" t="s">
        <v>22</v>
      </c>
      <c r="J302" s="111">
        <v>0</v>
      </c>
      <c r="K302" s="116" t="s">
        <v>16</v>
      </c>
      <c r="L302" s="104" t="s">
        <v>514</v>
      </c>
      <c r="M302" s="144">
        <v>586057.96651408204</v>
      </c>
      <c r="N302" s="144">
        <v>6148756.2551465305</v>
      </c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  <c r="AJ302" s="73"/>
      <c r="AK302" s="73"/>
      <c r="AL302" s="73"/>
      <c r="AM302" s="73"/>
      <c r="AN302" s="73"/>
      <c r="AO302" s="73"/>
      <c r="AP302" s="73"/>
      <c r="AQ302" s="73"/>
      <c r="AR302" s="73"/>
    </row>
    <row r="303" spans="1:44" s="104" customFormat="1" x14ac:dyDescent="0.25">
      <c r="A303" s="130" t="s">
        <v>1073</v>
      </c>
      <c r="B303" s="121" t="s">
        <v>35</v>
      </c>
      <c r="C303" s="121" t="s">
        <v>160</v>
      </c>
      <c r="D303" s="121" t="s">
        <v>12</v>
      </c>
      <c r="E303" s="110" t="s">
        <v>781</v>
      </c>
      <c r="F303" s="121" t="s">
        <v>16</v>
      </c>
      <c r="G303" s="121" t="s">
        <v>136</v>
      </c>
      <c r="H303" s="124">
        <v>51</v>
      </c>
      <c r="I303" s="124" t="s">
        <v>22</v>
      </c>
      <c r="J303" s="111">
        <v>0</v>
      </c>
      <c r="K303" s="116" t="s">
        <v>16</v>
      </c>
      <c r="L303" s="104" t="s">
        <v>514</v>
      </c>
      <c r="M303" s="144">
        <v>586057.96651408204</v>
      </c>
      <c r="N303" s="144">
        <v>6148756.2551465305</v>
      </c>
    </row>
    <row r="304" spans="1:44" s="104" customFormat="1" x14ac:dyDescent="0.25">
      <c r="A304" s="130" t="s">
        <v>1074</v>
      </c>
      <c r="B304" s="121" t="s">
        <v>35</v>
      </c>
      <c r="C304" s="121" t="s">
        <v>35</v>
      </c>
      <c r="D304" s="121" t="s">
        <v>18</v>
      </c>
      <c r="E304" s="110" t="s">
        <v>781</v>
      </c>
      <c r="F304" s="121" t="s">
        <v>11</v>
      </c>
      <c r="G304" s="121" t="s">
        <v>136</v>
      </c>
      <c r="H304" s="124">
        <v>22</v>
      </c>
      <c r="I304" s="124" t="s">
        <v>22</v>
      </c>
      <c r="J304" s="111">
        <v>1</v>
      </c>
      <c r="K304" s="116" t="s">
        <v>17</v>
      </c>
      <c r="L304" s="104" t="s">
        <v>522</v>
      </c>
      <c r="M304" s="144">
        <v>574266.38112789101</v>
      </c>
      <c r="N304" s="144">
        <v>6137337.0622074502</v>
      </c>
    </row>
    <row r="305" spans="1:14" s="104" customFormat="1" x14ac:dyDescent="0.25">
      <c r="A305" s="130" t="s">
        <v>1075</v>
      </c>
      <c r="B305" s="121" t="s">
        <v>27</v>
      </c>
      <c r="C305" s="121" t="s">
        <v>529</v>
      </c>
      <c r="D305" s="121" t="s">
        <v>18</v>
      </c>
      <c r="E305" s="110" t="s">
        <v>781</v>
      </c>
      <c r="F305" s="121" t="s">
        <v>17</v>
      </c>
      <c r="G305" s="121" t="s">
        <v>137</v>
      </c>
      <c r="H305" s="124">
        <v>30</v>
      </c>
      <c r="I305" s="124" t="s">
        <v>22</v>
      </c>
      <c r="J305" s="111">
        <v>11</v>
      </c>
      <c r="K305" s="116" t="s">
        <v>11</v>
      </c>
      <c r="L305" s="104" t="s">
        <v>528</v>
      </c>
      <c r="M305" s="144">
        <v>593622.01274971</v>
      </c>
      <c r="N305" s="144">
        <v>6144829.6003707899</v>
      </c>
    </row>
    <row r="306" spans="1:14" s="104" customFormat="1" x14ac:dyDescent="0.25">
      <c r="A306" s="130" t="s">
        <v>1076</v>
      </c>
      <c r="B306" s="121" t="s">
        <v>5</v>
      </c>
      <c r="C306" s="121" t="s">
        <v>515</v>
      </c>
      <c r="D306" s="121" t="s">
        <v>12</v>
      </c>
      <c r="E306" s="110" t="s">
        <v>14</v>
      </c>
      <c r="F306" s="121" t="s">
        <v>21</v>
      </c>
      <c r="G306" s="121" t="s">
        <v>136</v>
      </c>
      <c r="H306" s="124">
        <v>41</v>
      </c>
      <c r="I306" s="124" t="s">
        <v>22</v>
      </c>
      <c r="J306" s="111">
        <v>0</v>
      </c>
      <c r="K306" s="116"/>
      <c r="L306" s="104" t="s">
        <v>516</v>
      </c>
      <c r="M306" s="144">
        <v>634533.15659999999</v>
      </c>
      <c r="N306" s="144">
        <v>6477025.4631000003</v>
      </c>
    </row>
    <row r="307" spans="1:14" s="104" customFormat="1" x14ac:dyDescent="0.25">
      <c r="A307" s="130" t="s">
        <v>1077</v>
      </c>
      <c r="B307" s="104" t="s">
        <v>36</v>
      </c>
      <c r="C307" s="104" t="s">
        <v>36</v>
      </c>
      <c r="D307" s="104" t="s">
        <v>18</v>
      </c>
      <c r="E307" s="110" t="s">
        <v>781</v>
      </c>
      <c r="F307" s="104" t="s">
        <v>11</v>
      </c>
      <c r="G307" s="104" t="s">
        <v>136</v>
      </c>
      <c r="H307" s="124">
        <v>39</v>
      </c>
      <c r="I307" s="124" t="s">
        <v>22</v>
      </c>
      <c r="J307" s="111">
        <v>2</v>
      </c>
      <c r="K307" s="104" t="s">
        <v>136</v>
      </c>
      <c r="L307" s="104" t="s">
        <v>626</v>
      </c>
      <c r="M307" s="144">
        <v>397465.298435668</v>
      </c>
      <c r="N307" s="144">
        <v>6423541.2605951698</v>
      </c>
    </row>
    <row r="308" spans="1:14" s="104" customFormat="1" x14ac:dyDescent="0.25">
      <c r="A308" s="130" t="s">
        <v>1078</v>
      </c>
      <c r="B308" s="121" t="s">
        <v>41</v>
      </c>
      <c r="C308" s="121" t="s">
        <v>517</v>
      </c>
      <c r="D308" s="121" t="s">
        <v>12</v>
      </c>
      <c r="E308" s="110" t="s">
        <v>14</v>
      </c>
      <c r="F308" s="121" t="s">
        <v>21</v>
      </c>
      <c r="G308" s="121" t="s">
        <v>136</v>
      </c>
      <c r="H308" s="124">
        <v>38</v>
      </c>
      <c r="I308" s="124" t="s">
        <v>22</v>
      </c>
      <c r="J308" s="111">
        <v>0</v>
      </c>
      <c r="K308" s="116"/>
      <c r="L308" s="104" t="s">
        <v>518</v>
      </c>
      <c r="M308" s="144">
        <v>498284.430377307</v>
      </c>
      <c r="N308" s="144">
        <v>6194866.6267009201</v>
      </c>
    </row>
    <row r="309" spans="1:14" s="104" customFormat="1" x14ac:dyDescent="0.25">
      <c r="A309" s="130" t="s">
        <v>1079</v>
      </c>
      <c r="B309" s="104" t="s">
        <v>32</v>
      </c>
      <c r="C309" s="104" t="s">
        <v>628</v>
      </c>
      <c r="D309" s="104" t="s">
        <v>12</v>
      </c>
      <c r="E309" s="110" t="s">
        <v>783</v>
      </c>
      <c r="F309" s="104" t="s">
        <v>11</v>
      </c>
      <c r="G309" s="104" t="s">
        <v>136</v>
      </c>
      <c r="H309" s="124">
        <v>69</v>
      </c>
      <c r="I309" s="124" t="s">
        <v>22</v>
      </c>
      <c r="J309" s="111">
        <v>1</v>
      </c>
      <c r="L309" s="104" t="s">
        <v>627</v>
      </c>
      <c r="M309" s="144">
        <v>636641.74030974298</v>
      </c>
      <c r="N309" s="144">
        <v>6253050.9922930999</v>
      </c>
    </row>
    <row r="310" spans="1:14" s="104" customFormat="1" x14ac:dyDescent="0.25">
      <c r="A310" s="130" t="s">
        <v>1080</v>
      </c>
      <c r="B310" s="121" t="s">
        <v>28</v>
      </c>
      <c r="C310" s="121" t="s">
        <v>145</v>
      </c>
      <c r="D310" s="121" t="s">
        <v>18</v>
      </c>
      <c r="E310" s="110" t="s">
        <v>781</v>
      </c>
      <c r="F310" s="121" t="s">
        <v>11</v>
      </c>
      <c r="G310" s="121" t="s">
        <v>136</v>
      </c>
      <c r="H310" s="124">
        <v>25</v>
      </c>
      <c r="I310" s="124" t="s">
        <v>24</v>
      </c>
      <c r="J310" s="111">
        <v>1</v>
      </c>
      <c r="K310" s="116" t="s">
        <v>17</v>
      </c>
      <c r="L310" s="104" t="s">
        <v>520</v>
      </c>
      <c r="M310" s="144">
        <v>839597.4210187</v>
      </c>
      <c r="N310" s="144">
        <v>6387368.3557235803</v>
      </c>
    </row>
    <row r="311" spans="1:14" s="104" customFormat="1" x14ac:dyDescent="0.25">
      <c r="A311" s="130" t="s">
        <v>1081</v>
      </c>
      <c r="B311" s="121" t="s">
        <v>27</v>
      </c>
      <c r="C311" s="121" t="s">
        <v>139</v>
      </c>
      <c r="D311" s="121" t="s">
        <v>12</v>
      </c>
      <c r="E311" s="110" t="s">
        <v>14</v>
      </c>
      <c r="F311" s="121" t="s">
        <v>17</v>
      </c>
      <c r="G311" s="121" t="s">
        <v>137</v>
      </c>
      <c r="H311" s="124">
        <v>75</v>
      </c>
      <c r="I311" s="124" t="s">
        <v>24</v>
      </c>
      <c r="J311" s="111">
        <v>0</v>
      </c>
      <c r="K311" s="116"/>
      <c r="L311" s="104" t="s">
        <v>521</v>
      </c>
      <c r="M311" s="144">
        <v>588840.98016251496</v>
      </c>
      <c r="N311" s="144">
        <v>6146908.2538528396</v>
      </c>
    </row>
    <row r="312" spans="1:14" s="104" customFormat="1" x14ac:dyDescent="0.25">
      <c r="A312" s="130" t="s">
        <v>1082</v>
      </c>
      <c r="B312" s="104" t="s">
        <v>35</v>
      </c>
      <c r="C312" s="104" t="s">
        <v>35</v>
      </c>
      <c r="D312" s="104" t="s">
        <v>18</v>
      </c>
      <c r="E312" s="110" t="s">
        <v>782</v>
      </c>
      <c r="F312" s="104" t="s">
        <v>126</v>
      </c>
      <c r="G312" s="104" t="s">
        <v>126</v>
      </c>
      <c r="H312" s="124">
        <v>85</v>
      </c>
      <c r="I312" s="124" t="s">
        <v>24</v>
      </c>
      <c r="J312" s="111">
        <v>4</v>
      </c>
      <c r="K312" s="104" t="s">
        <v>16</v>
      </c>
      <c r="L312" s="104" t="s">
        <v>629</v>
      </c>
      <c r="M312" s="144">
        <v>572105.17662366095</v>
      </c>
      <c r="N312" s="144">
        <v>6141029.3412319403</v>
      </c>
    </row>
    <row r="313" spans="1:14" s="104" customFormat="1" x14ac:dyDescent="0.25">
      <c r="A313" s="130" t="s">
        <v>1083</v>
      </c>
      <c r="B313" s="121" t="s">
        <v>35</v>
      </c>
      <c r="C313" s="121" t="s">
        <v>35</v>
      </c>
      <c r="D313" s="121" t="s">
        <v>18</v>
      </c>
      <c r="E313" s="110" t="s">
        <v>781</v>
      </c>
      <c r="F313" s="121" t="s">
        <v>19</v>
      </c>
      <c r="G313" s="121" t="s">
        <v>136</v>
      </c>
      <c r="H313" s="124">
        <v>23</v>
      </c>
      <c r="I313" s="124" t="s">
        <v>24</v>
      </c>
      <c r="J313" s="111">
        <v>0</v>
      </c>
      <c r="K313" s="116" t="s">
        <v>16</v>
      </c>
      <c r="L313" s="104" t="s">
        <v>523</v>
      </c>
      <c r="M313" s="144">
        <v>579179.09738389903</v>
      </c>
      <c r="N313" s="144">
        <v>6142073.5744891204</v>
      </c>
    </row>
    <row r="314" spans="1:14" s="104" customFormat="1" x14ac:dyDescent="0.25">
      <c r="A314" s="130" t="s">
        <v>1084</v>
      </c>
      <c r="B314" s="121" t="s">
        <v>30</v>
      </c>
      <c r="C314" s="121" t="s">
        <v>30</v>
      </c>
      <c r="D314" s="121" t="s">
        <v>18</v>
      </c>
      <c r="E314" s="110" t="s">
        <v>781</v>
      </c>
      <c r="F314" s="121" t="s">
        <v>11</v>
      </c>
      <c r="G314" s="121" t="s">
        <v>136</v>
      </c>
      <c r="H314" s="124">
        <v>21</v>
      </c>
      <c r="I314" s="124" t="s">
        <v>22</v>
      </c>
      <c r="J314" s="111">
        <v>1</v>
      </c>
      <c r="K314" s="116" t="s">
        <v>17</v>
      </c>
      <c r="L314" s="104" t="s">
        <v>527</v>
      </c>
      <c r="M314" s="144">
        <v>543971.33743839897</v>
      </c>
      <c r="N314" s="144">
        <v>6306153.0347222099</v>
      </c>
    </row>
    <row r="315" spans="1:14" s="104" customFormat="1" x14ac:dyDescent="0.25">
      <c r="A315" s="130" t="s">
        <v>1085</v>
      </c>
      <c r="B315" s="121" t="s">
        <v>5</v>
      </c>
      <c r="C315" s="121" t="s">
        <v>5</v>
      </c>
      <c r="D315" s="121" t="s">
        <v>18</v>
      </c>
      <c r="E315" s="110" t="s">
        <v>14</v>
      </c>
      <c r="F315" s="121" t="s">
        <v>17</v>
      </c>
      <c r="G315" s="121" t="s">
        <v>137</v>
      </c>
      <c r="H315" s="124">
        <v>25</v>
      </c>
      <c r="I315" s="124" t="s">
        <v>22</v>
      </c>
      <c r="J315" s="111">
        <v>1</v>
      </c>
      <c r="K315" s="116"/>
      <c r="L315" s="104" t="s">
        <v>526</v>
      </c>
      <c r="M315" s="144">
        <v>597428.58103328198</v>
      </c>
      <c r="N315" s="144">
        <v>6492116.79720998</v>
      </c>
    </row>
    <row r="316" spans="1:14" s="104" customFormat="1" x14ac:dyDescent="0.25">
      <c r="A316" s="130" t="s">
        <v>1086</v>
      </c>
      <c r="B316" s="104" t="s">
        <v>28</v>
      </c>
      <c r="C316" s="104" t="s">
        <v>134</v>
      </c>
      <c r="D316" s="104" t="s">
        <v>18</v>
      </c>
      <c r="E316" s="110" t="s">
        <v>14</v>
      </c>
      <c r="F316" s="104" t="s">
        <v>17</v>
      </c>
      <c r="G316" s="104" t="s">
        <v>136</v>
      </c>
      <c r="H316" s="124">
        <v>44</v>
      </c>
      <c r="I316" s="124" t="s">
        <v>22</v>
      </c>
      <c r="J316" s="111">
        <v>2</v>
      </c>
      <c r="L316" s="104" t="s">
        <v>630</v>
      </c>
      <c r="M316" s="144">
        <v>831047.58278633398</v>
      </c>
      <c r="N316" s="144">
        <v>6385202.4360100403</v>
      </c>
    </row>
    <row r="317" spans="1:14" s="104" customFormat="1" x14ac:dyDescent="0.25">
      <c r="A317" s="130" t="s">
        <v>1087</v>
      </c>
      <c r="B317" s="121" t="s">
        <v>29</v>
      </c>
      <c r="C317" s="121" t="s">
        <v>530</v>
      </c>
      <c r="D317" s="121" t="s">
        <v>12</v>
      </c>
      <c r="E317" s="110" t="s">
        <v>782</v>
      </c>
      <c r="F317" s="121" t="s">
        <v>126</v>
      </c>
      <c r="G317" s="121" t="s">
        <v>126</v>
      </c>
      <c r="H317" s="124">
        <v>26</v>
      </c>
      <c r="I317" s="124" t="s">
        <v>22</v>
      </c>
      <c r="J317" s="111">
        <v>0</v>
      </c>
      <c r="K317" s="116" t="s">
        <v>21</v>
      </c>
      <c r="L317" s="104" t="s">
        <v>531</v>
      </c>
      <c r="M317" s="144">
        <v>401671.63028442999</v>
      </c>
      <c r="N317" s="144">
        <v>6225806.23700321</v>
      </c>
    </row>
    <row r="318" spans="1:14" s="104" customFormat="1" x14ac:dyDescent="0.25">
      <c r="A318" s="130" t="s">
        <v>1088</v>
      </c>
      <c r="B318" s="121" t="s">
        <v>27</v>
      </c>
      <c r="C318" s="121" t="s">
        <v>27</v>
      </c>
      <c r="D318" s="121" t="s">
        <v>12</v>
      </c>
      <c r="E318" s="110" t="s">
        <v>781</v>
      </c>
      <c r="F318" s="114" t="s">
        <v>11</v>
      </c>
      <c r="G318" s="114" t="s">
        <v>136</v>
      </c>
      <c r="H318" s="124">
        <v>21</v>
      </c>
      <c r="I318" s="124" t="s">
        <v>22</v>
      </c>
      <c r="J318" s="124">
        <v>0</v>
      </c>
      <c r="K318" s="116" t="s">
        <v>17</v>
      </c>
      <c r="L318" s="104" t="s">
        <v>533</v>
      </c>
      <c r="M318" s="144">
        <v>563391.69271180301</v>
      </c>
      <c r="N318" s="144">
        <v>6180869.6863656696</v>
      </c>
    </row>
    <row r="319" spans="1:14" s="104" customFormat="1" x14ac:dyDescent="0.25">
      <c r="A319" s="130" t="s">
        <v>1089</v>
      </c>
      <c r="B319" s="121" t="s">
        <v>35</v>
      </c>
      <c r="C319" s="121" t="s">
        <v>35</v>
      </c>
      <c r="D319" s="121" t="s">
        <v>18</v>
      </c>
      <c r="E319" s="110" t="s">
        <v>782</v>
      </c>
      <c r="F319" s="121" t="s">
        <v>126</v>
      </c>
      <c r="G319" s="121" t="s">
        <v>126</v>
      </c>
      <c r="H319" s="124">
        <v>55</v>
      </c>
      <c r="I319" s="124" t="s">
        <v>24</v>
      </c>
      <c r="J319" s="124">
        <v>0</v>
      </c>
      <c r="K319" s="116" t="s">
        <v>11</v>
      </c>
      <c r="L319" s="104" t="s">
        <v>532</v>
      </c>
      <c r="M319" s="144">
        <v>567245.47313898394</v>
      </c>
      <c r="N319" s="144">
        <v>6140732.3925933298</v>
      </c>
    </row>
    <row r="320" spans="1:14" s="104" customFormat="1" x14ac:dyDescent="0.25">
      <c r="A320" s="130" t="s">
        <v>1090</v>
      </c>
      <c r="B320" s="104" t="s">
        <v>39</v>
      </c>
      <c r="C320" s="104" t="s">
        <v>632</v>
      </c>
      <c r="D320" s="104" t="s">
        <v>12</v>
      </c>
      <c r="E320" s="110" t="s">
        <v>781</v>
      </c>
      <c r="F320" s="104" t="s">
        <v>17</v>
      </c>
      <c r="G320" s="104" t="s">
        <v>136</v>
      </c>
      <c r="H320" s="124">
        <v>30</v>
      </c>
      <c r="I320" s="124" t="s">
        <v>22</v>
      </c>
      <c r="J320" s="111">
        <v>0</v>
      </c>
      <c r="K320" s="104" t="s">
        <v>17</v>
      </c>
      <c r="L320" s="104" t="s">
        <v>631</v>
      </c>
      <c r="M320" s="144">
        <v>803370.42287544103</v>
      </c>
      <c r="N320" s="144">
        <v>6216946.8870409597</v>
      </c>
    </row>
    <row r="321" spans="1:14" x14ac:dyDescent="0.25">
      <c r="A321" s="130" t="s">
        <v>1090</v>
      </c>
      <c r="B321" s="104" t="s">
        <v>39</v>
      </c>
      <c r="C321" s="104" t="s">
        <v>632</v>
      </c>
      <c r="D321" s="104" t="s">
        <v>12</v>
      </c>
      <c r="E321" s="110" t="s">
        <v>781</v>
      </c>
      <c r="F321" s="104" t="s">
        <v>17</v>
      </c>
      <c r="G321" s="104" t="s">
        <v>137</v>
      </c>
      <c r="H321" s="124">
        <v>27</v>
      </c>
      <c r="I321" s="124" t="s">
        <v>24</v>
      </c>
      <c r="J321" s="111">
        <v>0</v>
      </c>
      <c r="K321" s="104" t="s">
        <v>17</v>
      </c>
      <c r="L321" s="104" t="s">
        <v>631</v>
      </c>
      <c r="M321" s="144">
        <v>803370.42287544103</v>
      </c>
      <c r="N321" s="144">
        <v>6216946.8870409597</v>
      </c>
    </row>
    <row r="322" spans="1:14" x14ac:dyDescent="0.25">
      <c r="A322" s="130" t="s">
        <v>1090</v>
      </c>
      <c r="B322" s="104" t="s">
        <v>39</v>
      </c>
      <c r="C322" s="104" t="s">
        <v>632</v>
      </c>
      <c r="D322" s="104" t="s">
        <v>12</v>
      </c>
      <c r="E322" s="110" t="s">
        <v>781</v>
      </c>
      <c r="F322" s="104" t="s">
        <v>17</v>
      </c>
      <c r="G322" s="104" t="s">
        <v>137</v>
      </c>
      <c r="H322" s="150"/>
      <c r="I322" s="124" t="s">
        <v>24</v>
      </c>
      <c r="J322" s="111">
        <v>1</v>
      </c>
      <c r="K322" s="104" t="s">
        <v>17</v>
      </c>
      <c r="L322" s="104" t="s">
        <v>631</v>
      </c>
      <c r="M322" s="144">
        <v>803370.42287544103</v>
      </c>
      <c r="N322" s="144">
        <v>6216946.8870409597</v>
      </c>
    </row>
    <row r="323" spans="1:14" s="104" customFormat="1" x14ac:dyDescent="0.25">
      <c r="A323" s="130" t="s">
        <v>1091</v>
      </c>
      <c r="B323" s="121" t="s">
        <v>27</v>
      </c>
      <c r="C323" s="121" t="s">
        <v>1</v>
      </c>
      <c r="D323" s="121" t="s">
        <v>12</v>
      </c>
      <c r="E323" s="110" t="s">
        <v>781</v>
      </c>
      <c r="F323" s="121" t="s">
        <v>11</v>
      </c>
      <c r="G323" s="121" t="s">
        <v>137</v>
      </c>
      <c r="H323" s="124">
        <v>66</v>
      </c>
      <c r="I323" s="124" t="s">
        <v>22</v>
      </c>
      <c r="J323" s="111">
        <v>1</v>
      </c>
      <c r="K323" s="116" t="s">
        <v>17</v>
      </c>
      <c r="L323" s="104" t="s">
        <v>534</v>
      </c>
      <c r="M323" s="144">
        <v>615605.44499619806</v>
      </c>
      <c r="N323" s="144">
        <v>6203130.2439040197</v>
      </c>
    </row>
    <row r="324" spans="1:14" s="104" customFormat="1" x14ac:dyDescent="0.25">
      <c r="A324" s="130" t="s">
        <v>1092</v>
      </c>
      <c r="B324" s="121" t="s">
        <v>27</v>
      </c>
      <c r="C324" s="121" t="s">
        <v>139</v>
      </c>
      <c r="D324" s="121" t="s">
        <v>18</v>
      </c>
      <c r="E324" s="110" t="s">
        <v>781</v>
      </c>
      <c r="F324" s="121" t="s">
        <v>11</v>
      </c>
      <c r="G324" s="121" t="s">
        <v>136</v>
      </c>
      <c r="H324" s="124">
        <v>18</v>
      </c>
      <c r="I324" s="124" t="s">
        <v>22</v>
      </c>
      <c r="J324" s="111">
        <v>1</v>
      </c>
      <c r="K324" s="116" t="s">
        <v>21</v>
      </c>
      <c r="L324" s="104" t="s">
        <v>535</v>
      </c>
      <c r="M324" s="144">
        <v>571837.44683757704</v>
      </c>
      <c r="N324" s="144">
        <v>6159902.1404571403</v>
      </c>
    </row>
    <row r="325" spans="1:14" s="104" customFormat="1" x14ac:dyDescent="0.25">
      <c r="A325" s="130" t="s">
        <v>1093</v>
      </c>
      <c r="B325" s="121" t="s">
        <v>35</v>
      </c>
      <c r="C325" s="121" t="s">
        <v>35</v>
      </c>
      <c r="D325" s="121" t="s">
        <v>18</v>
      </c>
      <c r="E325" s="110" t="s">
        <v>781</v>
      </c>
      <c r="F325" s="121" t="s">
        <v>11</v>
      </c>
      <c r="G325" s="121" t="s">
        <v>136</v>
      </c>
      <c r="H325" s="124">
        <v>48</v>
      </c>
      <c r="I325" s="124" t="s">
        <v>22</v>
      </c>
      <c r="J325" s="111">
        <v>1</v>
      </c>
      <c r="K325" s="116" t="s">
        <v>16</v>
      </c>
      <c r="L325" s="104" t="s">
        <v>538</v>
      </c>
      <c r="M325" s="144">
        <v>565689.11550242698</v>
      </c>
      <c r="N325" s="144">
        <v>6145360.91811244</v>
      </c>
    </row>
    <row r="326" spans="1:14" s="104" customFormat="1" x14ac:dyDescent="0.25">
      <c r="A326" s="130" t="s">
        <v>1094</v>
      </c>
      <c r="B326" s="121" t="s">
        <v>40</v>
      </c>
      <c r="C326" s="121" t="s">
        <v>540</v>
      </c>
      <c r="D326" s="121" t="s">
        <v>12</v>
      </c>
      <c r="E326" s="110" t="s">
        <v>781</v>
      </c>
      <c r="F326" s="121" t="s">
        <v>17</v>
      </c>
      <c r="G326" s="121" t="s">
        <v>137</v>
      </c>
      <c r="H326" s="124">
        <v>73</v>
      </c>
      <c r="I326" s="124" t="s">
        <v>22</v>
      </c>
      <c r="J326" s="111">
        <v>0</v>
      </c>
      <c r="K326" s="116" t="s">
        <v>21</v>
      </c>
      <c r="L326" s="104" t="s">
        <v>371</v>
      </c>
      <c r="M326" s="144">
        <v>431112.31494653999</v>
      </c>
      <c r="N326" s="144">
        <v>6560899.1519827396</v>
      </c>
    </row>
    <row r="327" spans="1:14" s="104" customFormat="1" x14ac:dyDescent="0.25">
      <c r="A327" s="130" t="s">
        <v>1095</v>
      </c>
      <c r="B327" s="121" t="s">
        <v>35</v>
      </c>
      <c r="C327" s="121" t="s">
        <v>35</v>
      </c>
      <c r="D327" s="121" t="s">
        <v>18</v>
      </c>
      <c r="E327" s="110" t="s">
        <v>14</v>
      </c>
      <c r="F327" s="121" t="s">
        <v>17</v>
      </c>
      <c r="G327" s="121" t="s">
        <v>137</v>
      </c>
      <c r="H327" s="124">
        <v>38</v>
      </c>
      <c r="I327" s="124" t="s">
        <v>24</v>
      </c>
      <c r="J327" s="111">
        <v>0</v>
      </c>
      <c r="K327" s="116"/>
      <c r="L327" s="104" t="s">
        <v>541</v>
      </c>
      <c r="M327" s="144">
        <v>563049.43317459605</v>
      </c>
      <c r="N327" s="144">
        <v>6149188.9002581201</v>
      </c>
    </row>
    <row r="328" spans="1:14" s="104" customFormat="1" x14ac:dyDescent="0.25">
      <c r="A328" s="130" t="s">
        <v>1096</v>
      </c>
      <c r="B328" s="121" t="s">
        <v>41</v>
      </c>
      <c r="C328" s="121" t="s">
        <v>542</v>
      </c>
      <c r="D328" s="121" t="s">
        <v>12</v>
      </c>
      <c r="E328" s="110" t="s">
        <v>14</v>
      </c>
      <c r="F328" s="121" t="s">
        <v>17</v>
      </c>
      <c r="G328" s="121" t="s">
        <v>136</v>
      </c>
      <c r="H328" s="124">
        <v>24</v>
      </c>
      <c r="I328" s="124" t="s">
        <v>22</v>
      </c>
      <c r="J328" s="111">
        <v>0</v>
      </c>
      <c r="K328" s="116"/>
      <c r="L328" s="104" t="s">
        <v>537</v>
      </c>
      <c r="M328" s="144">
        <v>531637.20693404996</v>
      </c>
      <c r="N328" s="144">
        <v>6169586.5012103897</v>
      </c>
    </row>
    <row r="329" spans="1:14" s="104" customFormat="1" x14ac:dyDescent="0.25">
      <c r="A329" s="130" t="s">
        <v>1097</v>
      </c>
      <c r="B329" s="121" t="s">
        <v>5</v>
      </c>
      <c r="C329" s="121" t="s">
        <v>536</v>
      </c>
      <c r="D329" s="121" t="s">
        <v>18</v>
      </c>
      <c r="E329" s="110" t="s">
        <v>781</v>
      </c>
      <c r="F329" s="121" t="s">
        <v>46</v>
      </c>
      <c r="G329" s="121" t="s">
        <v>137</v>
      </c>
      <c r="H329" s="124">
        <v>0</v>
      </c>
      <c r="I329" s="124" t="s">
        <v>22</v>
      </c>
      <c r="J329" s="111">
        <v>1</v>
      </c>
      <c r="K329" s="116" t="s">
        <v>16</v>
      </c>
      <c r="L329" s="104" t="s">
        <v>539</v>
      </c>
      <c r="M329" s="144">
        <v>597666.09519002598</v>
      </c>
      <c r="N329" s="144">
        <v>6480164.9915540498</v>
      </c>
    </row>
    <row r="330" spans="1:14" s="104" customFormat="1" x14ac:dyDescent="0.25">
      <c r="A330" s="130" t="s">
        <v>1098</v>
      </c>
      <c r="B330" s="121" t="s">
        <v>35</v>
      </c>
      <c r="C330" s="121" t="s">
        <v>35</v>
      </c>
      <c r="D330" s="121" t="s">
        <v>18</v>
      </c>
      <c r="E330" s="110" t="s">
        <v>67</v>
      </c>
      <c r="F330" s="121" t="s">
        <v>11</v>
      </c>
      <c r="G330" s="121" t="s">
        <v>136</v>
      </c>
      <c r="H330" s="124">
        <v>26</v>
      </c>
      <c r="I330" s="124" t="s">
        <v>22</v>
      </c>
      <c r="J330" s="111">
        <v>0</v>
      </c>
      <c r="K330" s="116"/>
      <c r="L330" s="104" t="s">
        <v>544</v>
      </c>
      <c r="M330" s="144">
        <v>576214.09188673401</v>
      </c>
      <c r="N330" s="144">
        <v>6151496.5513797104</v>
      </c>
    </row>
    <row r="331" spans="1:14" s="104" customFormat="1" x14ac:dyDescent="0.25">
      <c r="A331" s="130" t="s">
        <v>1099</v>
      </c>
      <c r="B331" s="121" t="s">
        <v>35</v>
      </c>
      <c r="C331" s="121" t="s">
        <v>35</v>
      </c>
      <c r="D331" s="121" t="s">
        <v>18</v>
      </c>
      <c r="E331" s="110" t="s">
        <v>781</v>
      </c>
      <c r="F331" s="121" t="s">
        <v>17</v>
      </c>
      <c r="G331" s="121" t="s">
        <v>137</v>
      </c>
      <c r="H331" s="124">
        <v>3</v>
      </c>
      <c r="I331" s="124" t="s">
        <v>24</v>
      </c>
      <c r="J331" s="111">
        <v>1</v>
      </c>
      <c r="K331" s="116" t="s">
        <v>17</v>
      </c>
      <c r="L331" s="104" t="s">
        <v>543</v>
      </c>
      <c r="M331" s="144">
        <v>575810.24679086695</v>
      </c>
      <c r="N331" s="144">
        <v>6135239.4876548601</v>
      </c>
    </row>
    <row r="332" spans="1:14" s="104" customFormat="1" x14ac:dyDescent="0.25">
      <c r="A332" s="130" t="s">
        <v>1100</v>
      </c>
      <c r="B332" s="121" t="s">
        <v>41</v>
      </c>
      <c r="C332" s="121" t="s">
        <v>134</v>
      </c>
      <c r="D332" s="121" t="s">
        <v>12</v>
      </c>
      <c r="E332" s="110" t="s">
        <v>14</v>
      </c>
      <c r="F332" s="121" t="s">
        <v>17</v>
      </c>
      <c r="G332" s="121" t="s">
        <v>137</v>
      </c>
      <c r="H332" s="124">
        <v>22</v>
      </c>
      <c r="I332" s="124" t="s">
        <v>24</v>
      </c>
      <c r="J332" s="111">
        <v>0</v>
      </c>
      <c r="K332" s="116"/>
      <c r="L332" s="104" t="s">
        <v>546</v>
      </c>
      <c r="M332" s="144">
        <v>525997.16672972403</v>
      </c>
      <c r="N332" s="144">
        <v>6237763.0093285404</v>
      </c>
    </row>
    <row r="333" spans="1:14" s="104" customFormat="1" x14ac:dyDescent="0.25">
      <c r="A333" s="130" t="s">
        <v>1101</v>
      </c>
      <c r="B333" s="121" t="s">
        <v>35</v>
      </c>
      <c r="C333" s="121" t="s">
        <v>35</v>
      </c>
      <c r="D333" s="104" t="s">
        <v>18</v>
      </c>
      <c r="E333" s="110" t="s">
        <v>781</v>
      </c>
      <c r="F333" s="121" t="s">
        <v>17</v>
      </c>
      <c r="G333" s="121" t="s">
        <v>137</v>
      </c>
      <c r="H333" s="124">
        <v>50</v>
      </c>
      <c r="I333" s="124" t="s">
        <v>22</v>
      </c>
      <c r="J333" s="111">
        <v>0</v>
      </c>
      <c r="K333" s="116" t="s">
        <v>46</v>
      </c>
      <c r="L333" s="104" t="s">
        <v>545</v>
      </c>
      <c r="M333" s="144">
        <v>574723.93040820805</v>
      </c>
      <c r="N333" s="144">
        <v>6139550.7343303598</v>
      </c>
    </row>
    <row r="334" spans="1:14" s="104" customFormat="1" x14ac:dyDescent="0.25">
      <c r="A334" s="130" t="s">
        <v>1102</v>
      </c>
      <c r="B334" s="121" t="s">
        <v>35</v>
      </c>
      <c r="C334" s="121" t="s">
        <v>35</v>
      </c>
      <c r="D334" s="121" t="s">
        <v>18</v>
      </c>
      <c r="E334" s="110" t="s">
        <v>784</v>
      </c>
      <c r="F334" s="121" t="s">
        <v>11</v>
      </c>
      <c r="G334" s="121" t="s">
        <v>136</v>
      </c>
      <c r="H334" s="124">
        <v>49</v>
      </c>
      <c r="I334" s="124" t="s">
        <v>22</v>
      </c>
      <c r="J334" s="103">
        <v>0</v>
      </c>
      <c r="K334" s="116"/>
      <c r="L334" s="104" t="s">
        <v>549</v>
      </c>
      <c r="M334" s="144">
        <v>578992.64852862502</v>
      </c>
      <c r="N334" s="144">
        <v>6148821.88620729</v>
      </c>
    </row>
    <row r="335" spans="1:14" s="104" customFormat="1" x14ac:dyDescent="0.25">
      <c r="A335" s="130" t="s">
        <v>1103</v>
      </c>
      <c r="B335" s="121" t="s">
        <v>35</v>
      </c>
      <c r="C335" s="121" t="s">
        <v>35</v>
      </c>
      <c r="D335" s="121" t="s">
        <v>18</v>
      </c>
      <c r="E335" s="110" t="s">
        <v>781</v>
      </c>
      <c r="F335" s="121" t="s">
        <v>11</v>
      </c>
      <c r="G335" s="121" t="s">
        <v>136</v>
      </c>
      <c r="H335" s="124">
        <v>22</v>
      </c>
      <c r="I335" s="124" t="s">
        <v>22</v>
      </c>
      <c r="J335" s="111">
        <v>1</v>
      </c>
      <c r="K335" s="116" t="s">
        <v>17</v>
      </c>
      <c r="L335" s="104" t="s">
        <v>547</v>
      </c>
      <c r="M335" s="144">
        <v>576238.28469772905</v>
      </c>
      <c r="N335" s="144">
        <v>6143278.1491080998</v>
      </c>
    </row>
    <row r="336" spans="1:14" s="104" customFormat="1" x14ac:dyDescent="0.25">
      <c r="A336" s="130" t="s">
        <v>1104</v>
      </c>
      <c r="B336" s="104" t="s">
        <v>35</v>
      </c>
      <c r="C336" s="104" t="s">
        <v>35</v>
      </c>
      <c r="D336" s="104" t="s">
        <v>18</v>
      </c>
      <c r="E336" s="110" t="s">
        <v>781</v>
      </c>
      <c r="F336" s="104" t="s">
        <v>11</v>
      </c>
      <c r="G336" s="104" t="s">
        <v>137</v>
      </c>
      <c r="H336" s="124">
        <v>67</v>
      </c>
      <c r="I336" s="124" t="s">
        <v>24</v>
      </c>
      <c r="J336" s="111">
        <v>19</v>
      </c>
      <c r="K336" s="104" t="s">
        <v>17</v>
      </c>
      <c r="L336" s="104" t="s">
        <v>633</v>
      </c>
      <c r="M336" s="144">
        <v>582778.19519406999</v>
      </c>
      <c r="N336" s="144">
        <v>6139379.5298047401</v>
      </c>
    </row>
    <row r="337" spans="1:14" s="104" customFormat="1" x14ac:dyDescent="0.25">
      <c r="A337" s="130" t="s">
        <v>1105</v>
      </c>
      <c r="B337" s="121" t="s">
        <v>29</v>
      </c>
      <c r="C337" s="121" t="s">
        <v>505</v>
      </c>
      <c r="D337" s="121" t="s">
        <v>18</v>
      </c>
      <c r="E337" s="110" t="s">
        <v>781</v>
      </c>
      <c r="F337" s="121" t="s">
        <v>11</v>
      </c>
      <c r="G337" s="121" t="s">
        <v>136</v>
      </c>
      <c r="H337" s="124">
        <v>62</v>
      </c>
      <c r="I337" s="124" t="s">
        <v>22</v>
      </c>
      <c r="J337" s="111">
        <v>0</v>
      </c>
      <c r="K337" s="116" t="s">
        <v>17</v>
      </c>
      <c r="L337" s="104" t="s">
        <v>548</v>
      </c>
      <c r="M337" s="144">
        <v>420158.25487152999</v>
      </c>
      <c r="N337" s="144">
        <v>6188561.1610926101</v>
      </c>
    </row>
    <row r="338" spans="1:14" s="104" customFormat="1" x14ac:dyDescent="0.25">
      <c r="A338" s="130" t="s">
        <v>1106</v>
      </c>
      <c r="B338" s="121" t="s">
        <v>36</v>
      </c>
      <c r="C338" s="121" t="s">
        <v>551</v>
      </c>
      <c r="D338" s="121" t="s">
        <v>12</v>
      </c>
      <c r="E338" s="110" t="s">
        <v>14</v>
      </c>
      <c r="F338" s="121" t="s">
        <v>17</v>
      </c>
      <c r="G338" s="121" t="s">
        <v>136</v>
      </c>
      <c r="H338" s="124">
        <v>55</v>
      </c>
      <c r="I338" s="124" t="s">
        <v>22</v>
      </c>
      <c r="J338" s="111">
        <v>0</v>
      </c>
      <c r="K338" s="116"/>
      <c r="L338" s="104" t="s">
        <v>550</v>
      </c>
      <c r="M338" s="144">
        <v>415575.115797201</v>
      </c>
      <c r="N338" s="144">
        <v>6493905.3469414404</v>
      </c>
    </row>
    <row r="339" spans="1:14" s="104" customFormat="1" x14ac:dyDescent="0.25">
      <c r="A339" s="130" t="s">
        <v>1106</v>
      </c>
      <c r="B339" s="121" t="s">
        <v>36</v>
      </c>
      <c r="C339" s="121" t="s">
        <v>551</v>
      </c>
      <c r="D339" s="121" t="s">
        <v>12</v>
      </c>
      <c r="E339" s="110" t="s">
        <v>14</v>
      </c>
      <c r="F339" s="121" t="s">
        <v>17</v>
      </c>
      <c r="G339" s="121" t="s">
        <v>137</v>
      </c>
      <c r="H339" s="124">
        <v>23</v>
      </c>
      <c r="I339" s="124" t="s">
        <v>22</v>
      </c>
      <c r="J339" s="111">
        <v>0</v>
      </c>
      <c r="K339" s="116"/>
      <c r="L339" s="104" t="s">
        <v>550</v>
      </c>
      <c r="M339" s="144">
        <v>415575.115797201</v>
      </c>
      <c r="N339" s="144">
        <v>6493905.3469414404</v>
      </c>
    </row>
    <row r="340" spans="1:14" s="104" customFormat="1" x14ac:dyDescent="0.25">
      <c r="A340" s="130" t="s">
        <v>1107</v>
      </c>
      <c r="B340" s="121" t="s">
        <v>28</v>
      </c>
      <c r="C340" s="121" t="s">
        <v>143</v>
      </c>
      <c r="D340" s="121" t="s">
        <v>12</v>
      </c>
      <c r="E340" s="110" t="s">
        <v>782</v>
      </c>
      <c r="F340" s="121" t="s">
        <v>126</v>
      </c>
      <c r="G340" s="121" t="s">
        <v>126</v>
      </c>
      <c r="H340" s="124">
        <v>74</v>
      </c>
      <c r="I340" s="124" t="s">
        <v>24</v>
      </c>
      <c r="J340" s="103">
        <v>0</v>
      </c>
      <c r="K340" s="116" t="s">
        <v>21</v>
      </c>
      <c r="L340" s="104" t="s">
        <v>557</v>
      </c>
      <c r="M340" s="144">
        <v>767563.33029620803</v>
      </c>
      <c r="N340" s="144">
        <v>6414128.0111578796</v>
      </c>
    </row>
    <row r="341" spans="1:14" s="104" customFormat="1" x14ac:dyDescent="0.25">
      <c r="A341" s="130" t="s">
        <v>1108</v>
      </c>
      <c r="B341" s="121" t="s">
        <v>30</v>
      </c>
      <c r="C341" s="121" t="s">
        <v>30</v>
      </c>
      <c r="D341" s="121" t="s">
        <v>18</v>
      </c>
      <c r="E341" s="110" t="s">
        <v>782</v>
      </c>
      <c r="F341" s="121" t="s">
        <v>126</v>
      </c>
      <c r="G341" s="121" t="s">
        <v>126</v>
      </c>
      <c r="H341" s="124">
        <v>1</v>
      </c>
      <c r="I341" s="124" t="s">
        <v>24</v>
      </c>
      <c r="J341" s="111">
        <v>0</v>
      </c>
      <c r="K341" s="116" t="s">
        <v>16</v>
      </c>
      <c r="L341" s="104" t="s">
        <v>554</v>
      </c>
      <c r="M341" s="144">
        <v>543535.14411501295</v>
      </c>
      <c r="N341" s="144">
        <v>6307704.2674458502</v>
      </c>
    </row>
    <row r="342" spans="1:14" s="104" customFormat="1" x14ac:dyDescent="0.25">
      <c r="A342" s="130" t="s">
        <v>1109</v>
      </c>
      <c r="B342" s="121" t="s">
        <v>39</v>
      </c>
      <c r="C342" s="121" t="s">
        <v>555</v>
      </c>
      <c r="D342" s="121" t="s">
        <v>18</v>
      </c>
      <c r="E342" s="110" t="s">
        <v>783</v>
      </c>
      <c r="F342" s="121" t="s">
        <v>185</v>
      </c>
      <c r="G342" s="121" t="s">
        <v>137</v>
      </c>
      <c r="H342" s="124">
        <v>2</v>
      </c>
      <c r="I342" s="124" t="s">
        <v>24</v>
      </c>
      <c r="J342" s="111">
        <v>1</v>
      </c>
      <c r="L342" s="104" t="s">
        <v>556</v>
      </c>
      <c r="M342" s="144">
        <v>790514.905876262</v>
      </c>
      <c r="N342" s="144">
        <v>6281133.4110071603</v>
      </c>
    </row>
    <row r="343" spans="1:14" s="104" customFormat="1" x14ac:dyDescent="0.25">
      <c r="A343" s="130" t="s">
        <v>1110</v>
      </c>
      <c r="B343" s="121" t="s">
        <v>35</v>
      </c>
      <c r="C343" s="121" t="s">
        <v>35</v>
      </c>
      <c r="D343" s="121" t="s">
        <v>18</v>
      </c>
      <c r="E343" s="110" t="s">
        <v>782</v>
      </c>
      <c r="F343" s="121" t="s">
        <v>126</v>
      </c>
      <c r="G343" s="121" t="s">
        <v>126</v>
      </c>
      <c r="H343" s="124">
        <v>78</v>
      </c>
      <c r="I343" s="124" t="s">
        <v>24</v>
      </c>
      <c r="J343" s="111">
        <v>1</v>
      </c>
      <c r="K343" s="104" t="s">
        <v>46</v>
      </c>
      <c r="L343" s="104" t="s">
        <v>552</v>
      </c>
      <c r="M343" s="144">
        <v>577700.26444341405</v>
      </c>
      <c r="N343" s="144">
        <v>6136145.5114182904</v>
      </c>
    </row>
    <row r="344" spans="1:14" s="104" customFormat="1" x14ac:dyDescent="0.25">
      <c r="A344" s="130" t="s">
        <v>1111</v>
      </c>
      <c r="B344" s="104" t="s">
        <v>40</v>
      </c>
      <c r="C344" s="104" t="s">
        <v>40</v>
      </c>
      <c r="D344" s="104" t="s">
        <v>18</v>
      </c>
      <c r="E344" s="110" t="s">
        <v>781</v>
      </c>
      <c r="F344" s="104" t="s">
        <v>11</v>
      </c>
      <c r="G344" s="104" t="s">
        <v>136</v>
      </c>
      <c r="H344" s="124">
        <v>23</v>
      </c>
      <c r="I344" s="124" t="s">
        <v>22</v>
      </c>
      <c r="J344" s="111">
        <v>7</v>
      </c>
      <c r="K344" s="104" t="s">
        <v>46</v>
      </c>
      <c r="L344" s="104" t="s">
        <v>634</v>
      </c>
      <c r="M344" s="144">
        <v>408916.05039474898</v>
      </c>
      <c r="N344" s="144">
        <v>6527317.7560437303</v>
      </c>
    </row>
    <row r="345" spans="1:14" s="104" customFormat="1" x14ac:dyDescent="0.25">
      <c r="A345" s="130" t="s">
        <v>1112</v>
      </c>
      <c r="B345" s="121" t="s">
        <v>38</v>
      </c>
      <c r="C345" s="121" t="s">
        <v>38</v>
      </c>
      <c r="D345" s="121" t="s">
        <v>18</v>
      </c>
      <c r="E345" s="110" t="s">
        <v>781</v>
      </c>
      <c r="F345" s="121" t="s">
        <v>11</v>
      </c>
      <c r="G345" s="121" t="s">
        <v>136</v>
      </c>
      <c r="H345" s="124">
        <v>31</v>
      </c>
      <c r="I345" s="124" t="s">
        <v>22</v>
      </c>
      <c r="J345" s="111">
        <v>1</v>
      </c>
      <c r="K345" s="116" t="s">
        <v>11</v>
      </c>
      <c r="L345" s="104" t="s">
        <v>553</v>
      </c>
      <c r="M345" s="144">
        <v>638431.94525151805</v>
      </c>
      <c r="N345" s="144">
        <v>6580918.3083041301</v>
      </c>
    </row>
    <row r="346" spans="1:14" s="104" customFormat="1" x14ac:dyDescent="0.25">
      <c r="A346" s="130" t="s">
        <v>1113</v>
      </c>
      <c r="B346" s="121" t="s">
        <v>40</v>
      </c>
      <c r="C346" s="121" t="s">
        <v>40</v>
      </c>
      <c r="D346" s="121" t="s">
        <v>18</v>
      </c>
      <c r="E346" s="110" t="s">
        <v>14</v>
      </c>
      <c r="F346" s="121" t="s">
        <v>11</v>
      </c>
      <c r="G346" s="121" t="s">
        <v>136</v>
      </c>
      <c r="H346" s="124">
        <v>26</v>
      </c>
      <c r="I346" s="124" t="s">
        <v>22</v>
      </c>
      <c r="J346" s="111">
        <v>0</v>
      </c>
      <c r="L346" s="104" t="s">
        <v>559</v>
      </c>
      <c r="M346" s="144">
        <v>406826.16781312</v>
      </c>
      <c r="N346" s="144">
        <v>6528487.9860456204</v>
      </c>
    </row>
    <row r="347" spans="1:14" s="104" customFormat="1" x14ac:dyDescent="0.25">
      <c r="A347" s="130" t="s">
        <v>1114</v>
      </c>
      <c r="B347" s="121" t="s">
        <v>28</v>
      </c>
      <c r="C347" s="121" t="s">
        <v>134</v>
      </c>
      <c r="D347" s="121" t="s">
        <v>12</v>
      </c>
      <c r="E347" s="110" t="s">
        <v>14</v>
      </c>
      <c r="F347" s="121" t="s">
        <v>21</v>
      </c>
      <c r="G347" s="121" t="s">
        <v>136</v>
      </c>
      <c r="H347" s="124">
        <v>73</v>
      </c>
      <c r="I347" s="124" t="s">
        <v>22</v>
      </c>
      <c r="J347" s="111">
        <v>0</v>
      </c>
      <c r="L347" s="104" t="s">
        <v>558</v>
      </c>
      <c r="M347" s="144">
        <v>741335.39226728806</v>
      </c>
      <c r="N347" s="144">
        <v>6433745.0887166802</v>
      </c>
    </row>
    <row r="348" spans="1:14" s="104" customFormat="1" x14ac:dyDescent="0.25">
      <c r="A348" s="130" t="s">
        <v>1115</v>
      </c>
      <c r="B348" s="104" t="s">
        <v>35</v>
      </c>
      <c r="C348" s="104" t="s">
        <v>35</v>
      </c>
      <c r="D348" s="104" t="s">
        <v>18</v>
      </c>
      <c r="E348" s="110" t="s">
        <v>781</v>
      </c>
      <c r="F348" s="104" t="s">
        <v>17</v>
      </c>
      <c r="G348" s="104" t="s">
        <v>136</v>
      </c>
      <c r="H348" s="124">
        <v>30</v>
      </c>
      <c r="I348" s="124" t="s">
        <v>22</v>
      </c>
      <c r="J348" s="111">
        <v>9</v>
      </c>
      <c r="K348" s="104" t="s">
        <v>202</v>
      </c>
      <c r="L348" s="104" t="s">
        <v>635</v>
      </c>
      <c r="M348" s="144">
        <v>571973.96103954501</v>
      </c>
      <c r="N348" s="144">
        <v>6149975.0901611</v>
      </c>
    </row>
    <row r="349" spans="1:14" s="104" customFormat="1" x14ac:dyDescent="0.25">
      <c r="A349" s="130" t="s">
        <v>1116</v>
      </c>
      <c r="B349" s="121" t="s">
        <v>27</v>
      </c>
      <c r="C349" s="121" t="s">
        <v>560</v>
      </c>
      <c r="D349" s="121" t="s">
        <v>12</v>
      </c>
      <c r="E349" s="110" t="s">
        <v>781</v>
      </c>
      <c r="F349" s="121" t="s">
        <v>19</v>
      </c>
      <c r="G349" s="121" t="s">
        <v>136</v>
      </c>
      <c r="H349" s="124">
        <v>64</v>
      </c>
      <c r="I349" s="124" t="s">
        <v>22</v>
      </c>
      <c r="J349" s="111">
        <v>0</v>
      </c>
      <c r="K349" s="116" t="s">
        <v>17</v>
      </c>
      <c r="L349" s="104" t="s">
        <v>561</v>
      </c>
      <c r="M349" s="144">
        <v>587864.453711743</v>
      </c>
      <c r="N349" s="144">
        <v>6181012.9828333696</v>
      </c>
    </row>
    <row r="350" spans="1:14" s="104" customFormat="1" x14ac:dyDescent="0.25">
      <c r="A350" s="130" t="s">
        <v>1117</v>
      </c>
      <c r="B350" s="121" t="s">
        <v>27</v>
      </c>
      <c r="C350" s="121" t="s">
        <v>134</v>
      </c>
      <c r="D350" s="121" t="s">
        <v>12</v>
      </c>
      <c r="E350" s="110" t="s">
        <v>14</v>
      </c>
      <c r="F350" s="121" t="s">
        <v>11</v>
      </c>
      <c r="G350" s="121" t="s">
        <v>136</v>
      </c>
      <c r="H350" s="124">
        <v>29</v>
      </c>
      <c r="I350" s="124" t="s">
        <v>22</v>
      </c>
      <c r="J350" s="111">
        <v>0</v>
      </c>
      <c r="K350" s="116"/>
      <c r="L350" s="104" t="s">
        <v>563</v>
      </c>
      <c r="M350" s="144">
        <v>574018.912478994</v>
      </c>
      <c r="N350" s="144">
        <v>6172453.9836886898</v>
      </c>
    </row>
    <row r="351" spans="1:14" s="104" customFormat="1" x14ac:dyDescent="0.25">
      <c r="A351" s="130" t="s">
        <v>1118</v>
      </c>
      <c r="B351" s="121" t="s">
        <v>41</v>
      </c>
      <c r="C351" s="121" t="s">
        <v>134</v>
      </c>
      <c r="D351" s="121" t="s">
        <v>12</v>
      </c>
      <c r="E351" s="110" t="s">
        <v>781</v>
      </c>
      <c r="F351" s="121" t="s">
        <v>21</v>
      </c>
      <c r="G351" s="121" t="s">
        <v>136</v>
      </c>
      <c r="H351" s="124">
        <v>73</v>
      </c>
      <c r="I351" s="124" t="s">
        <v>22</v>
      </c>
      <c r="J351" s="111">
        <v>0</v>
      </c>
      <c r="K351" s="116" t="s">
        <v>16</v>
      </c>
      <c r="L351" s="104" t="s">
        <v>562</v>
      </c>
      <c r="M351" s="144">
        <v>527290.87512293598</v>
      </c>
      <c r="N351" s="144">
        <v>6172068.0013911901</v>
      </c>
    </row>
    <row r="352" spans="1:14" s="104" customFormat="1" x14ac:dyDescent="0.25">
      <c r="A352" s="130" t="s">
        <v>1119</v>
      </c>
      <c r="B352" s="121" t="s">
        <v>27</v>
      </c>
      <c r="C352" s="121" t="s">
        <v>139</v>
      </c>
      <c r="D352" s="121" t="s">
        <v>18</v>
      </c>
      <c r="E352" s="110" t="s">
        <v>782</v>
      </c>
      <c r="F352" s="121" t="s">
        <v>126</v>
      </c>
      <c r="G352" s="121" t="s">
        <v>126</v>
      </c>
      <c r="H352" s="124">
        <v>6</v>
      </c>
      <c r="I352" s="124" t="s">
        <v>22</v>
      </c>
      <c r="J352" s="111">
        <v>0</v>
      </c>
      <c r="K352" s="104" t="s">
        <v>17</v>
      </c>
      <c r="L352" s="104" t="s">
        <v>564</v>
      </c>
      <c r="M352" s="144">
        <v>573079.10736960603</v>
      </c>
      <c r="N352" s="144">
        <v>6158762.2737486102</v>
      </c>
    </row>
    <row r="353" spans="1:14" s="104" customFormat="1" x14ac:dyDescent="0.25">
      <c r="A353" s="130" t="s">
        <v>1120</v>
      </c>
      <c r="B353" s="104" t="s">
        <v>27</v>
      </c>
      <c r="C353" s="104" t="s">
        <v>147</v>
      </c>
      <c r="D353" s="104" t="s">
        <v>18</v>
      </c>
      <c r="E353" s="110" t="s">
        <v>781</v>
      </c>
      <c r="F353" s="104" t="s">
        <v>19</v>
      </c>
      <c r="G353" s="104" t="s">
        <v>136</v>
      </c>
      <c r="H353" s="124">
        <v>14</v>
      </c>
      <c r="I353" s="124" t="s">
        <v>22</v>
      </c>
      <c r="J353" s="111">
        <v>2</v>
      </c>
      <c r="K353" s="104" t="s">
        <v>17</v>
      </c>
      <c r="L353" s="104" t="s">
        <v>636</v>
      </c>
      <c r="M353" s="144">
        <v>589613.44546386995</v>
      </c>
      <c r="N353" s="144">
        <v>6141468.9536603503</v>
      </c>
    </row>
    <row r="354" spans="1:14" s="104" customFormat="1" x14ac:dyDescent="0.25">
      <c r="A354" s="130" t="s">
        <v>1121</v>
      </c>
      <c r="B354" s="104" t="s">
        <v>35</v>
      </c>
      <c r="C354" s="121" t="s">
        <v>35</v>
      </c>
      <c r="D354" s="121" t="s">
        <v>18</v>
      </c>
      <c r="E354" s="110" t="s">
        <v>784</v>
      </c>
      <c r="F354" s="121" t="s">
        <v>11</v>
      </c>
      <c r="G354" s="121" t="s">
        <v>136</v>
      </c>
      <c r="H354" s="124">
        <v>35</v>
      </c>
      <c r="I354" s="124" t="s">
        <v>22</v>
      </c>
      <c r="J354" s="111">
        <v>0</v>
      </c>
      <c r="L354" s="104" t="s">
        <v>565</v>
      </c>
      <c r="M354" s="144">
        <v>587757.61287154094</v>
      </c>
      <c r="N354" s="144">
        <v>6139884.5140140001</v>
      </c>
    </row>
    <row r="355" spans="1:14" s="104" customFormat="1" x14ac:dyDescent="0.25">
      <c r="A355" s="130" t="s">
        <v>1122</v>
      </c>
      <c r="B355" s="104" t="s">
        <v>36</v>
      </c>
      <c r="C355" s="121" t="s">
        <v>36</v>
      </c>
      <c r="D355" s="121" t="s">
        <v>18</v>
      </c>
      <c r="E355" s="110" t="s">
        <v>781</v>
      </c>
      <c r="F355" s="121" t="s">
        <v>11</v>
      </c>
      <c r="G355" s="121" t="s">
        <v>136</v>
      </c>
      <c r="H355" s="124">
        <v>20</v>
      </c>
      <c r="I355" s="124" t="s">
        <v>22</v>
      </c>
      <c r="J355" s="111">
        <v>0</v>
      </c>
      <c r="K355" s="116" t="s">
        <v>16</v>
      </c>
      <c r="L355" s="104" t="s">
        <v>566</v>
      </c>
      <c r="M355" s="144">
        <v>397955.90258167998</v>
      </c>
      <c r="N355" s="144">
        <v>6423250.6609905101</v>
      </c>
    </row>
    <row r="356" spans="1:14" s="104" customFormat="1" x14ac:dyDescent="0.25">
      <c r="A356" s="130" t="s">
        <v>1123</v>
      </c>
      <c r="B356" s="104" t="s">
        <v>33</v>
      </c>
      <c r="C356" s="121" t="s">
        <v>134</v>
      </c>
      <c r="D356" s="121" t="s">
        <v>12</v>
      </c>
      <c r="E356" s="110" t="s">
        <v>781</v>
      </c>
      <c r="F356" s="121" t="s">
        <v>17</v>
      </c>
      <c r="G356" s="121" t="s">
        <v>136</v>
      </c>
      <c r="H356" s="124">
        <v>36</v>
      </c>
      <c r="I356" s="124" t="s">
        <v>22</v>
      </c>
      <c r="J356" s="111">
        <v>0</v>
      </c>
      <c r="K356" s="116" t="s">
        <v>17</v>
      </c>
      <c r="L356" s="104" t="s">
        <v>568</v>
      </c>
      <c r="M356" s="144">
        <v>660850.91141295806</v>
      </c>
      <c r="N356" s="144">
        <v>6239349.3937854599</v>
      </c>
    </row>
    <row r="357" spans="1:14" s="104" customFormat="1" x14ac:dyDescent="0.25">
      <c r="A357" s="130" t="s">
        <v>1124</v>
      </c>
      <c r="B357" s="104" t="s">
        <v>41</v>
      </c>
      <c r="C357" s="121" t="s">
        <v>134</v>
      </c>
      <c r="D357" s="121" t="s">
        <v>12</v>
      </c>
      <c r="E357" s="110" t="s">
        <v>781</v>
      </c>
      <c r="F357" s="121" t="s">
        <v>21</v>
      </c>
      <c r="G357" s="121" t="s">
        <v>137</v>
      </c>
      <c r="H357" s="124">
        <v>65</v>
      </c>
      <c r="I357" s="124" t="s">
        <v>24</v>
      </c>
      <c r="J357" s="111">
        <v>0</v>
      </c>
      <c r="K357" s="116" t="s">
        <v>16</v>
      </c>
      <c r="L357" s="104" t="s">
        <v>570</v>
      </c>
      <c r="M357" s="144">
        <v>536507.00620518101</v>
      </c>
      <c r="N357" s="144">
        <v>6165463.9184018997</v>
      </c>
    </row>
    <row r="358" spans="1:14" s="104" customFormat="1" x14ac:dyDescent="0.25">
      <c r="A358" s="130" t="s">
        <v>1125</v>
      </c>
      <c r="B358" s="104" t="s">
        <v>36</v>
      </c>
      <c r="C358" s="121" t="s">
        <v>36</v>
      </c>
      <c r="D358" s="121" t="s">
        <v>18</v>
      </c>
      <c r="E358" s="110" t="s">
        <v>781</v>
      </c>
      <c r="F358" s="121" t="s">
        <v>19</v>
      </c>
      <c r="G358" s="121" t="s">
        <v>136</v>
      </c>
      <c r="H358" s="124">
        <v>6</v>
      </c>
      <c r="I358" s="124" t="s">
        <v>22</v>
      </c>
      <c r="J358" s="111">
        <v>0</v>
      </c>
      <c r="K358" s="116" t="s">
        <v>16</v>
      </c>
      <c r="L358" s="104" t="s">
        <v>567</v>
      </c>
      <c r="M358" s="144">
        <v>398722.66643527598</v>
      </c>
      <c r="N358" s="144">
        <v>6428490.0765938796</v>
      </c>
    </row>
    <row r="359" spans="1:14" s="104" customFormat="1" x14ac:dyDescent="0.25">
      <c r="A359" s="130" t="s">
        <v>1126</v>
      </c>
      <c r="B359" s="104" t="s">
        <v>27</v>
      </c>
      <c r="C359" s="121" t="s">
        <v>134</v>
      </c>
      <c r="D359" s="121" t="s">
        <v>12</v>
      </c>
      <c r="E359" s="110" t="s">
        <v>781</v>
      </c>
      <c r="F359" s="121" t="s">
        <v>11</v>
      </c>
      <c r="G359" s="121" t="s">
        <v>136</v>
      </c>
      <c r="H359" s="124">
        <v>19</v>
      </c>
      <c r="I359" s="124" t="s">
        <v>22</v>
      </c>
      <c r="J359" s="111">
        <v>0</v>
      </c>
      <c r="K359" s="116" t="s">
        <v>16</v>
      </c>
      <c r="L359" s="104" t="s">
        <v>569</v>
      </c>
      <c r="M359" s="144">
        <v>612935.87613080395</v>
      </c>
      <c r="N359" s="144">
        <v>6197552.2551179798</v>
      </c>
    </row>
    <row r="360" spans="1:14" s="104" customFormat="1" x14ac:dyDescent="0.25">
      <c r="A360" s="130" t="s">
        <v>1127</v>
      </c>
      <c r="B360" s="104" t="s">
        <v>36</v>
      </c>
      <c r="C360" s="121" t="s">
        <v>571</v>
      </c>
      <c r="D360" s="121" t="s">
        <v>12</v>
      </c>
      <c r="E360" s="110" t="s">
        <v>781</v>
      </c>
      <c r="F360" s="121" t="s">
        <v>11</v>
      </c>
      <c r="G360" s="121" t="s">
        <v>136</v>
      </c>
      <c r="H360" s="124">
        <v>61</v>
      </c>
      <c r="I360" s="124" t="s">
        <v>22</v>
      </c>
      <c r="J360" s="111">
        <v>0</v>
      </c>
      <c r="K360" s="116" t="s">
        <v>16</v>
      </c>
      <c r="L360" s="104" t="s">
        <v>572</v>
      </c>
      <c r="M360" s="144">
        <v>415354.91249219398</v>
      </c>
      <c r="N360" s="144">
        <v>6508173.36296097</v>
      </c>
    </row>
    <row r="361" spans="1:14" s="104" customFormat="1" x14ac:dyDescent="0.25">
      <c r="A361" s="130" t="s">
        <v>1128</v>
      </c>
      <c r="B361" s="104" t="s">
        <v>35</v>
      </c>
      <c r="C361" s="121" t="s">
        <v>35</v>
      </c>
      <c r="D361" s="121" t="s">
        <v>18</v>
      </c>
      <c r="E361" s="110" t="s">
        <v>781</v>
      </c>
      <c r="F361" s="121" t="s">
        <v>11</v>
      </c>
      <c r="G361" s="121" t="s">
        <v>137</v>
      </c>
      <c r="H361" s="124">
        <v>22</v>
      </c>
      <c r="I361" s="124" t="s">
        <v>24</v>
      </c>
      <c r="J361" s="111">
        <v>0</v>
      </c>
      <c r="K361" s="116" t="s">
        <v>16</v>
      </c>
      <c r="L361" s="104" t="s">
        <v>573</v>
      </c>
      <c r="M361" s="144">
        <v>578006.20810078003</v>
      </c>
      <c r="N361" s="144">
        <v>6145405.2483305503</v>
      </c>
    </row>
    <row r="362" spans="1:14" s="104" customFormat="1" x14ac:dyDescent="0.25">
      <c r="A362" s="130" t="s">
        <v>1129</v>
      </c>
      <c r="B362" s="104" t="s">
        <v>26</v>
      </c>
      <c r="C362" s="121" t="s">
        <v>385</v>
      </c>
      <c r="D362" s="121" t="s">
        <v>18</v>
      </c>
      <c r="E362" s="110" t="s">
        <v>784</v>
      </c>
      <c r="F362" s="121" t="s">
        <v>11</v>
      </c>
      <c r="G362" s="121" t="s">
        <v>136</v>
      </c>
      <c r="H362" s="124">
        <v>22</v>
      </c>
      <c r="I362" s="124" t="s">
        <v>22</v>
      </c>
      <c r="J362" s="111">
        <v>1</v>
      </c>
      <c r="L362" s="104" t="s">
        <v>574</v>
      </c>
      <c r="M362" s="144">
        <v>445983.34182451898</v>
      </c>
      <c r="N362" s="144">
        <v>6657338.0849627396</v>
      </c>
    </row>
    <row r="363" spans="1:14" s="104" customFormat="1" x14ac:dyDescent="0.25">
      <c r="A363" s="130" t="s">
        <v>1130</v>
      </c>
      <c r="B363" s="104" t="s">
        <v>33</v>
      </c>
      <c r="C363" s="121" t="s">
        <v>168</v>
      </c>
      <c r="D363" s="121" t="s">
        <v>18</v>
      </c>
      <c r="E363" s="110" t="s">
        <v>782</v>
      </c>
      <c r="F363" s="121" t="s">
        <v>126</v>
      </c>
      <c r="G363" s="121" t="s">
        <v>126</v>
      </c>
      <c r="H363" s="124">
        <v>89</v>
      </c>
      <c r="I363" s="124" t="s">
        <v>22</v>
      </c>
      <c r="J363" s="111">
        <v>0</v>
      </c>
      <c r="K363" s="116" t="s">
        <v>16</v>
      </c>
      <c r="L363" s="104" t="s">
        <v>575</v>
      </c>
      <c r="M363" s="144">
        <v>661891.12038832495</v>
      </c>
      <c r="N363" s="144">
        <v>6194833.4614705201</v>
      </c>
    </row>
    <row r="364" spans="1:14" s="104" customFormat="1" x14ac:dyDescent="0.25">
      <c r="A364" s="130" t="s">
        <v>1131</v>
      </c>
      <c r="B364" s="104" t="s">
        <v>35</v>
      </c>
      <c r="C364" s="121" t="s">
        <v>35</v>
      </c>
      <c r="D364" s="104" t="s">
        <v>18</v>
      </c>
      <c r="E364" s="110" t="s">
        <v>781</v>
      </c>
      <c r="F364" s="121" t="s">
        <v>11</v>
      </c>
      <c r="G364" s="121" t="s">
        <v>136</v>
      </c>
      <c r="H364" s="124">
        <v>32</v>
      </c>
      <c r="I364" s="124" t="s">
        <v>22</v>
      </c>
      <c r="J364" s="111">
        <v>0</v>
      </c>
      <c r="K364" s="116" t="s">
        <v>17</v>
      </c>
      <c r="L364" s="104" t="s">
        <v>576</v>
      </c>
      <c r="M364" s="144">
        <v>579237.18938237894</v>
      </c>
      <c r="N364" s="144">
        <v>6152794.3936396502</v>
      </c>
    </row>
    <row r="365" spans="1:14" s="104" customFormat="1" x14ac:dyDescent="0.25">
      <c r="A365" s="130" t="s">
        <v>1132</v>
      </c>
      <c r="B365" s="104" t="s">
        <v>35</v>
      </c>
      <c r="C365" s="121" t="s">
        <v>35</v>
      </c>
      <c r="D365" s="104" t="s">
        <v>18</v>
      </c>
      <c r="E365" s="110" t="s">
        <v>781</v>
      </c>
      <c r="F365" s="121" t="s">
        <v>11</v>
      </c>
      <c r="G365" s="121" t="s">
        <v>136</v>
      </c>
      <c r="H365" s="124">
        <v>23</v>
      </c>
      <c r="I365" s="124" t="s">
        <v>22</v>
      </c>
      <c r="J365" s="111">
        <v>0</v>
      </c>
      <c r="K365" s="116" t="s">
        <v>16</v>
      </c>
      <c r="L365" s="104" t="s">
        <v>577</v>
      </c>
      <c r="M365" s="144">
        <v>582268.86305999197</v>
      </c>
      <c r="N365" s="144">
        <v>6150272.6504343897</v>
      </c>
    </row>
    <row r="366" spans="1:14" s="104" customFormat="1" x14ac:dyDescent="0.25">
      <c r="A366" s="130" t="s">
        <v>1133</v>
      </c>
      <c r="B366" s="104" t="s">
        <v>37</v>
      </c>
      <c r="C366" s="104" t="s">
        <v>184</v>
      </c>
      <c r="D366" s="104" t="s">
        <v>18</v>
      </c>
      <c r="E366" s="110" t="s">
        <v>783</v>
      </c>
      <c r="F366" s="104" t="s">
        <v>11</v>
      </c>
      <c r="G366" s="104" t="s">
        <v>136</v>
      </c>
      <c r="H366" s="124">
        <v>45</v>
      </c>
      <c r="I366" s="124" t="s">
        <v>24</v>
      </c>
      <c r="J366" s="111">
        <v>19</v>
      </c>
      <c r="L366" s="104" t="s">
        <v>637</v>
      </c>
      <c r="M366" s="144">
        <v>377872.31185245898</v>
      </c>
      <c r="N366" s="144">
        <v>6335383.9082418801</v>
      </c>
    </row>
    <row r="367" spans="1:14" s="104" customFormat="1" x14ac:dyDescent="0.25">
      <c r="A367" s="130" t="s">
        <v>1134</v>
      </c>
      <c r="B367" s="104" t="s">
        <v>27</v>
      </c>
      <c r="C367" s="121" t="s">
        <v>579</v>
      </c>
      <c r="D367" s="121" t="s">
        <v>12</v>
      </c>
      <c r="E367" s="110" t="s">
        <v>14</v>
      </c>
      <c r="F367" s="121" t="s">
        <v>17</v>
      </c>
      <c r="G367" s="121" t="s">
        <v>136</v>
      </c>
      <c r="H367" s="124">
        <v>29</v>
      </c>
      <c r="I367" s="124" t="s">
        <v>22</v>
      </c>
      <c r="J367" s="111">
        <v>0</v>
      </c>
      <c r="L367" s="104" t="s">
        <v>578</v>
      </c>
      <c r="M367" s="144">
        <v>567309.37255487498</v>
      </c>
      <c r="N367" s="144">
        <v>6174839.5519682504</v>
      </c>
    </row>
    <row r="368" spans="1:14" s="104" customFormat="1" x14ac:dyDescent="0.25">
      <c r="A368" s="130" t="s">
        <v>1135</v>
      </c>
      <c r="B368" s="104" t="s">
        <v>5</v>
      </c>
      <c r="C368" s="121" t="s">
        <v>141</v>
      </c>
      <c r="D368" s="121" t="s">
        <v>12</v>
      </c>
      <c r="E368" s="110" t="s">
        <v>783</v>
      </c>
      <c r="F368" s="121" t="s">
        <v>11</v>
      </c>
      <c r="G368" s="121" t="s">
        <v>136</v>
      </c>
      <c r="H368" s="124">
        <v>19</v>
      </c>
      <c r="I368" s="124" t="s">
        <v>22</v>
      </c>
      <c r="J368" s="111">
        <v>0</v>
      </c>
      <c r="L368" s="104" t="s">
        <v>581</v>
      </c>
      <c r="M368" s="144">
        <v>545523.25917445996</v>
      </c>
      <c r="N368" s="144">
        <v>6370661.7394786701</v>
      </c>
    </row>
    <row r="369" spans="1:14" s="104" customFormat="1" x14ac:dyDescent="0.25">
      <c r="A369" s="130" t="s">
        <v>1136</v>
      </c>
      <c r="B369" s="104" t="s">
        <v>40</v>
      </c>
      <c r="C369" s="121" t="s">
        <v>40</v>
      </c>
      <c r="D369" s="121" t="s">
        <v>18</v>
      </c>
      <c r="E369" s="110" t="s">
        <v>67</v>
      </c>
      <c r="F369" s="121" t="s">
        <v>21</v>
      </c>
      <c r="G369" s="121" t="s">
        <v>136</v>
      </c>
      <c r="H369" s="124">
        <v>29</v>
      </c>
      <c r="I369" s="124" t="s">
        <v>22</v>
      </c>
      <c r="J369" s="111">
        <v>0</v>
      </c>
      <c r="L369" s="104" t="s">
        <v>580</v>
      </c>
      <c r="M369" s="144">
        <v>415413.56702714</v>
      </c>
      <c r="N369" s="144">
        <v>6526757.4488158999</v>
      </c>
    </row>
    <row r="370" spans="1:14" s="104" customFormat="1" x14ac:dyDescent="0.25">
      <c r="A370" s="130" t="s">
        <v>1137</v>
      </c>
      <c r="B370" s="104" t="s">
        <v>39</v>
      </c>
      <c r="C370" s="121" t="s">
        <v>194</v>
      </c>
      <c r="D370" s="121" t="s">
        <v>12</v>
      </c>
      <c r="E370" s="110" t="s">
        <v>14</v>
      </c>
      <c r="F370" s="121" t="s">
        <v>17</v>
      </c>
      <c r="G370" s="121" t="s">
        <v>136</v>
      </c>
      <c r="H370" s="124">
        <v>84</v>
      </c>
      <c r="I370" s="124" t="s">
        <v>22</v>
      </c>
      <c r="J370" s="111">
        <v>0</v>
      </c>
      <c r="L370" s="104" t="s">
        <v>582</v>
      </c>
      <c r="M370" s="144">
        <v>757693.57417301706</v>
      </c>
      <c r="N370" s="144">
        <v>6163779.6705079498</v>
      </c>
    </row>
    <row r="371" spans="1:14" s="104" customFormat="1" x14ac:dyDescent="0.25">
      <c r="A371" s="130" t="s">
        <v>1138</v>
      </c>
      <c r="B371" s="104" t="s">
        <v>35</v>
      </c>
      <c r="C371" s="121" t="s">
        <v>35</v>
      </c>
      <c r="D371" s="121" t="s">
        <v>18</v>
      </c>
      <c r="E371" s="110" t="s">
        <v>781</v>
      </c>
      <c r="F371" s="121" t="s">
        <v>11</v>
      </c>
      <c r="G371" s="121" t="s">
        <v>136</v>
      </c>
      <c r="H371" s="124">
        <v>22</v>
      </c>
      <c r="I371" s="124" t="s">
        <v>22</v>
      </c>
      <c r="J371" s="111">
        <v>0</v>
      </c>
      <c r="K371" s="104" t="s">
        <v>46</v>
      </c>
      <c r="L371" s="104" t="s">
        <v>583</v>
      </c>
      <c r="M371" s="144">
        <v>566904.57987804594</v>
      </c>
      <c r="N371" s="144">
        <v>6141371.5907263001</v>
      </c>
    </row>
    <row r="372" spans="1:14" s="104" customFormat="1" x14ac:dyDescent="0.25">
      <c r="A372" s="130" t="s">
        <v>1139</v>
      </c>
      <c r="B372" s="104" t="s">
        <v>34</v>
      </c>
      <c r="C372" s="121" t="s">
        <v>148</v>
      </c>
      <c r="D372" s="121" t="s">
        <v>12</v>
      </c>
      <c r="E372" s="110" t="s">
        <v>781</v>
      </c>
      <c r="F372" s="121" t="s">
        <v>11</v>
      </c>
      <c r="G372" s="121" t="s">
        <v>136</v>
      </c>
      <c r="H372" s="124">
        <v>40</v>
      </c>
      <c r="I372" s="124" t="s">
        <v>22</v>
      </c>
      <c r="J372" s="111">
        <v>0</v>
      </c>
      <c r="K372" s="104" t="s">
        <v>17</v>
      </c>
      <c r="L372" s="104" t="s">
        <v>584</v>
      </c>
      <c r="M372" s="144">
        <v>690695.61115674197</v>
      </c>
      <c r="N372" s="144">
        <v>6150654.2112111803</v>
      </c>
    </row>
    <row r="373" spans="1:14" s="104" customFormat="1" x14ac:dyDescent="0.25">
      <c r="A373" s="130" t="s">
        <v>1140</v>
      </c>
      <c r="B373" s="104" t="s">
        <v>26</v>
      </c>
      <c r="C373" s="121" t="s">
        <v>385</v>
      </c>
      <c r="D373" s="121" t="s">
        <v>18</v>
      </c>
      <c r="E373" s="110" t="s">
        <v>781</v>
      </c>
      <c r="F373" s="121" t="s">
        <v>11</v>
      </c>
      <c r="G373" s="121" t="s">
        <v>136</v>
      </c>
      <c r="H373" s="124">
        <v>22</v>
      </c>
      <c r="I373" s="124" t="s">
        <v>22</v>
      </c>
      <c r="J373" s="111">
        <v>1</v>
      </c>
      <c r="K373" s="104" t="s">
        <v>588</v>
      </c>
      <c r="L373" s="104" t="s">
        <v>586</v>
      </c>
      <c r="M373" s="144">
        <v>442591.64129111799</v>
      </c>
      <c r="N373" s="144">
        <v>6652300.0774908904</v>
      </c>
    </row>
    <row r="374" spans="1:14" s="104" customFormat="1" x14ac:dyDescent="0.25">
      <c r="A374" s="130" t="s">
        <v>1141</v>
      </c>
      <c r="B374" s="104" t="s">
        <v>29</v>
      </c>
      <c r="C374" s="121" t="s">
        <v>585</v>
      </c>
      <c r="D374" s="121" t="s">
        <v>12</v>
      </c>
      <c r="E374" s="110" t="s">
        <v>14</v>
      </c>
      <c r="F374" s="121" t="s">
        <v>17</v>
      </c>
      <c r="G374" s="121" t="s">
        <v>136</v>
      </c>
      <c r="H374" s="124">
        <v>55</v>
      </c>
      <c r="I374" s="124" t="s">
        <v>22</v>
      </c>
      <c r="J374" s="111">
        <v>0</v>
      </c>
      <c r="L374" s="104" t="s">
        <v>587</v>
      </c>
      <c r="M374" s="144">
        <v>443083.80583341402</v>
      </c>
      <c r="N374" s="144">
        <v>6206724.4693257296</v>
      </c>
    </row>
    <row r="375" spans="1:14" s="104" customFormat="1" x14ac:dyDescent="0.25">
      <c r="A375" s="130" t="s">
        <v>1142</v>
      </c>
      <c r="B375" s="104" t="s">
        <v>27</v>
      </c>
      <c r="C375" s="121" t="s">
        <v>590</v>
      </c>
      <c r="D375" s="121" t="s">
        <v>12</v>
      </c>
      <c r="E375" s="110" t="s">
        <v>14</v>
      </c>
      <c r="F375" s="121" t="s">
        <v>17</v>
      </c>
      <c r="G375" s="121" t="s">
        <v>136</v>
      </c>
      <c r="H375" s="124">
        <v>63</v>
      </c>
      <c r="I375" s="124" t="s">
        <v>22</v>
      </c>
      <c r="J375" s="111">
        <v>0</v>
      </c>
      <c r="L375" s="104" t="s">
        <v>589</v>
      </c>
      <c r="M375" s="144">
        <v>642500.822072251</v>
      </c>
      <c r="N375" s="144">
        <v>6150327.8870183099</v>
      </c>
    </row>
    <row r="376" spans="1:14" s="104" customFormat="1" x14ac:dyDescent="0.25">
      <c r="A376" s="130" t="s">
        <v>1143</v>
      </c>
      <c r="B376" s="104" t="s">
        <v>39</v>
      </c>
      <c r="C376" s="121" t="s">
        <v>134</v>
      </c>
      <c r="D376" s="121" t="s">
        <v>12</v>
      </c>
      <c r="E376" s="110" t="s">
        <v>14</v>
      </c>
      <c r="F376" s="121" t="s">
        <v>17</v>
      </c>
      <c r="G376" s="121" t="s">
        <v>136</v>
      </c>
      <c r="H376" s="124">
        <v>36</v>
      </c>
      <c r="I376" s="124" t="s">
        <v>22</v>
      </c>
      <c r="J376" s="111">
        <v>0</v>
      </c>
      <c r="L376" s="104" t="s">
        <v>591</v>
      </c>
      <c r="M376" s="144">
        <v>749560.16810000001</v>
      </c>
      <c r="N376" s="144">
        <v>6250149.7235000003</v>
      </c>
    </row>
    <row r="377" spans="1:14" s="104" customFormat="1" x14ac:dyDescent="0.25">
      <c r="A377" s="130" t="s">
        <v>1144</v>
      </c>
      <c r="B377" s="104" t="s">
        <v>26</v>
      </c>
      <c r="C377" s="121" t="s">
        <v>592</v>
      </c>
      <c r="D377" s="121" t="s">
        <v>12</v>
      </c>
      <c r="E377" s="110" t="s">
        <v>14</v>
      </c>
      <c r="F377" s="121" t="s">
        <v>21</v>
      </c>
      <c r="G377" s="121" t="s">
        <v>136</v>
      </c>
      <c r="H377" s="124">
        <v>47</v>
      </c>
      <c r="I377" s="124" t="s">
        <v>22</v>
      </c>
      <c r="J377" s="111">
        <v>0</v>
      </c>
      <c r="L377" s="104" t="s">
        <v>593</v>
      </c>
      <c r="M377" s="144">
        <v>517299.30034642998</v>
      </c>
      <c r="N377" s="144">
        <v>6574955.59988527</v>
      </c>
    </row>
    <row r="378" spans="1:14" s="104" customFormat="1" x14ac:dyDescent="0.25">
      <c r="A378" s="130" t="s">
        <v>1145</v>
      </c>
      <c r="B378" s="104" t="s">
        <v>27</v>
      </c>
      <c r="C378" s="121" t="s">
        <v>27</v>
      </c>
      <c r="D378" s="121" t="s">
        <v>12</v>
      </c>
      <c r="E378" s="110" t="s">
        <v>781</v>
      </c>
      <c r="F378" s="121" t="s">
        <v>11</v>
      </c>
      <c r="G378" s="121" t="s">
        <v>137</v>
      </c>
      <c r="H378" s="124">
        <v>53</v>
      </c>
      <c r="I378" s="124" t="s">
        <v>22</v>
      </c>
      <c r="J378" s="111">
        <v>1</v>
      </c>
      <c r="K378" s="104" t="s">
        <v>17</v>
      </c>
      <c r="L378" s="104" t="s">
        <v>595</v>
      </c>
      <c r="M378" s="144">
        <v>566071.54208166804</v>
      </c>
      <c r="N378" s="144">
        <v>6183262.3957600901</v>
      </c>
    </row>
    <row r="379" spans="1:14" s="104" customFormat="1" x14ac:dyDescent="0.25">
      <c r="A379" s="130" t="s">
        <v>1146</v>
      </c>
      <c r="B379" s="104" t="s">
        <v>40</v>
      </c>
      <c r="C379" s="121" t="s">
        <v>463</v>
      </c>
      <c r="D379" s="121" t="s">
        <v>18</v>
      </c>
      <c r="E379" s="110" t="s">
        <v>783</v>
      </c>
      <c r="F379" s="121" t="s">
        <v>11</v>
      </c>
      <c r="G379" s="121" t="s">
        <v>136</v>
      </c>
      <c r="H379" s="124">
        <v>48</v>
      </c>
      <c r="I379" s="124" t="s">
        <v>22</v>
      </c>
      <c r="J379" s="111">
        <v>1</v>
      </c>
      <c r="L379" s="104" t="s">
        <v>594</v>
      </c>
      <c r="M379" s="144">
        <v>428378.10934868298</v>
      </c>
      <c r="N379" s="144">
        <v>6531496.9895295296</v>
      </c>
    </row>
    <row r="380" spans="1:14" s="104" customFormat="1" x14ac:dyDescent="0.25">
      <c r="A380" s="130" t="s">
        <v>1147</v>
      </c>
      <c r="B380" s="104" t="s">
        <v>41</v>
      </c>
      <c r="C380" s="121" t="s">
        <v>596</v>
      </c>
      <c r="D380" s="121" t="s">
        <v>18</v>
      </c>
      <c r="E380" s="110" t="s">
        <v>781</v>
      </c>
      <c r="F380" s="121" t="s">
        <v>11</v>
      </c>
      <c r="G380" s="121" t="s">
        <v>136</v>
      </c>
      <c r="H380" s="124">
        <v>41</v>
      </c>
      <c r="I380" s="124" t="s">
        <v>24</v>
      </c>
      <c r="J380" s="111">
        <v>1</v>
      </c>
      <c r="K380" s="104" t="s">
        <v>16</v>
      </c>
      <c r="L380" s="104" t="s">
        <v>597</v>
      </c>
      <c r="M380" s="144">
        <v>542481.57117453404</v>
      </c>
      <c r="N380" s="144">
        <v>6195367.1865417697</v>
      </c>
    </row>
    <row r="381" spans="1:14" s="104" customFormat="1" x14ac:dyDescent="0.25">
      <c r="A381" s="130" t="s">
        <v>1148</v>
      </c>
      <c r="B381" s="104" t="s">
        <v>27</v>
      </c>
      <c r="C381" s="104" t="s">
        <v>598</v>
      </c>
      <c r="D381" s="121" t="s">
        <v>18</v>
      </c>
      <c r="E381" s="110" t="s">
        <v>782</v>
      </c>
      <c r="F381" s="121" t="s">
        <v>126</v>
      </c>
      <c r="G381" s="121" t="s">
        <v>126</v>
      </c>
      <c r="H381" s="124">
        <v>82</v>
      </c>
      <c r="I381" s="124" t="s">
        <v>22</v>
      </c>
      <c r="J381" s="111">
        <v>1</v>
      </c>
      <c r="K381" s="104" t="s">
        <v>11</v>
      </c>
      <c r="L381" s="104" t="s">
        <v>599</v>
      </c>
      <c r="M381" s="144">
        <v>591074.00249409699</v>
      </c>
      <c r="N381" s="144">
        <v>6146307.2033936996</v>
      </c>
    </row>
    <row r="382" spans="1:14" s="104" customFormat="1" x14ac:dyDescent="0.25">
      <c r="A382" s="130" t="s">
        <v>1149</v>
      </c>
      <c r="B382" s="104" t="s">
        <v>35</v>
      </c>
      <c r="C382" s="121" t="s">
        <v>35</v>
      </c>
      <c r="D382" s="121" t="s">
        <v>18</v>
      </c>
      <c r="E382" s="110" t="s">
        <v>14</v>
      </c>
      <c r="F382" s="121" t="s">
        <v>17</v>
      </c>
      <c r="G382" s="121" t="s">
        <v>137</v>
      </c>
      <c r="H382" s="124">
        <v>18</v>
      </c>
      <c r="I382" s="124" t="s">
        <v>22</v>
      </c>
      <c r="J382" s="111">
        <v>0</v>
      </c>
      <c r="L382" s="104" t="s">
        <v>600</v>
      </c>
      <c r="M382" s="144">
        <v>571365.78342213004</v>
      </c>
      <c r="N382" s="144">
        <v>6141974.6292827399</v>
      </c>
    </row>
    <row r="383" spans="1:14" s="104" customFormat="1" x14ac:dyDescent="0.25">
      <c r="A383" s="130" t="s">
        <v>1150</v>
      </c>
      <c r="B383" s="104" t="s">
        <v>42</v>
      </c>
      <c r="C383" s="121" t="s">
        <v>164</v>
      </c>
      <c r="D383" s="121" t="s">
        <v>12</v>
      </c>
      <c r="E383" s="110" t="s">
        <v>14</v>
      </c>
      <c r="F383" s="121" t="s">
        <v>21</v>
      </c>
      <c r="G383" s="121" t="s">
        <v>136</v>
      </c>
      <c r="H383" s="124">
        <v>48</v>
      </c>
      <c r="I383" s="124" t="s">
        <v>24</v>
      </c>
      <c r="J383" s="111">
        <v>0</v>
      </c>
      <c r="L383" s="104" t="s">
        <v>601</v>
      </c>
      <c r="M383" s="144">
        <v>400313.94010336098</v>
      </c>
      <c r="N383" s="144">
        <v>6310623.9040228603</v>
      </c>
    </row>
    <row r="384" spans="1:14" s="104" customFormat="1" x14ac:dyDescent="0.25">
      <c r="A384" s="130" t="s">
        <v>1151</v>
      </c>
      <c r="B384" s="104" t="s">
        <v>27</v>
      </c>
      <c r="C384" s="104" t="s">
        <v>598</v>
      </c>
      <c r="D384" s="121" t="s">
        <v>12</v>
      </c>
      <c r="E384" s="110" t="s">
        <v>781</v>
      </c>
      <c r="F384" s="121" t="s">
        <v>11</v>
      </c>
      <c r="G384" s="121" t="s">
        <v>136</v>
      </c>
      <c r="H384" s="124">
        <v>67</v>
      </c>
      <c r="I384" s="124" t="s">
        <v>22</v>
      </c>
      <c r="J384" s="111">
        <v>1</v>
      </c>
      <c r="K384" s="104" t="s">
        <v>21</v>
      </c>
      <c r="L384" s="104" t="s">
        <v>602</v>
      </c>
      <c r="M384" s="144">
        <v>590704.09247074497</v>
      </c>
      <c r="N384" s="144">
        <v>6146590.6347119398</v>
      </c>
    </row>
    <row r="385" spans="1:14" s="104" customFormat="1" x14ac:dyDescent="0.25">
      <c r="A385" s="130" t="s">
        <v>1152</v>
      </c>
      <c r="B385" s="104" t="s">
        <v>35</v>
      </c>
      <c r="C385" s="121" t="s">
        <v>35</v>
      </c>
      <c r="D385" s="104" t="s">
        <v>18</v>
      </c>
      <c r="E385" s="110" t="s">
        <v>781</v>
      </c>
      <c r="F385" s="121" t="s">
        <v>11</v>
      </c>
      <c r="G385" s="121" t="s">
        <v>137</v>
      </c>
      <c r="H385" s="124">
        <v>15</v>
      </c>
      <c r="I385" s="124" t="s">
        <v>22</v>
      </c>
      <c r="J385" s="111">
        <v>0</v>
      </c>
      <c r="K385" s="104" t="s">
        <v>46</v>
      </c>
      <c r="L385" s="104" t="s">
        <v>603</v>
      </c>
      <c r="M385" s="144">
        <v>569424.38845620898</v>
      </c>
      <c r="N385" s="144">
        <v>6144987.7145845499</v>
      </c>
    </row>
    <row r="386" spans="1:14" x14ac:dyDescent="0.25">
      <c r="A386" s="130" t="s">
        <v>1152</v>
      </c>
      <c r="B386" s="104" t="s">
        <v>35</v>
      </c>
      <c r="C386" s="121" t="s">
        <v>35</v>
      </c>
      <c r="D386" s="104" t="s">
        <v>18</v>
      </c>
      <c r="E386" s="110" t="s">
        <v>781</v>
      </c>
      <c r="F386" s="121" t="s">
        <v>11</v>
      </c>
      <c r="G386" s="121" t="s">
        <v>136</v>
      </c>
      <c r="H386" s="124">
        <v>66</v>
      </c>
      <c r="I386" s="124" t="s">
        <v>22</v>
      </c>
      <c r="J386" s="111">
        <v>0</v>
      </c>
      <c r="K386" s="104" t="s">
        <v>46</v>
      </c>
      <c r="L386" s="104" t="s">
        <v>603</v>
      </c>
      <c r="M386" s="144">
        <v>569424.38845620898</v>
      </c>
      <c r="N386" s="144">
        <v>6144987.7145845499</v>
      </c>
    </row>
    <row r="387" spans="1:14" s="104" customFormat="1" x14ac:dyDescent="0.25">
      <c r="A387" s="130" t="s">
        <v>1153</v>
      </c>
      <c r="B387" s="104" t="s">
        <v>29</v>
      </c>
      <c r="C387" s="121" t="s">
        <v>604</v>
      </c>
      <c r="D387" s="121" t="s">
        <v>12</v>
      </c>
      <c r="E387" s="110" t="s">
        <v>781</v>
      </c>
      <c r="F387" s="121" t="s">
        <v>11</v>
      </c>
      <c r="G387" s="121" t="s">
        <v>136</v>
      </c>
      <c r="H387" s="124">
        <v>23</v>
      </c>
      <c r="I387" s="124" t="s">
        <v>22</v>
      </c>
      <c r="J387" s="111">
        <v>0</v>
      </c>
      <c r="K387" s="104" t="s">
        <v>17</v>
      </c>
      <c r="L387" s="104" t="s">
        <v>605</v>
      </c>
      <c r="M387" s="144">
        <v>371895.61083350598</v>
      </c>
      <c r="N387" s="144">
        <v>6249803.7545864601</v>
      </c>
    </row>
    <row r="388" spans="1:14" s="104" customFormat="1" x14ac:dyDescent="0.25">
      <c r="A388" s="130" t="s">
        <v>1154</v>
      </c>
      <c r="B388" s="104" t="s">
        <v>35</v>
      </c>
      <c r="C388" s="121" t="s">
        <v>35</v>
      </c>
      <c r="D388" s="121" t="s">
        <v>12</v>
      </c>
      <c r="E388" s="110" t="s">
        <v>781</v>
      </c>
      <c r="F388" s="121" t="s">
        <v>11</v>
      </c>
      <c r="G388" s="121" t="s">
        <v>136</v>
      </c>
      <c r="H388" s="124">
        <v>21</v>
      </c>
      <c r="I388" s="124" t="s">
        <v>22</v>
      </c>
      <c r="J388" s="111">
        <v>1</v>
      </c>
      <c r="K388" s="104" t="s">
        <v>46</v>
      </c>
      <c r="L388" s="104" t="s">
        <v>606</v>
      </c>
      <c r="M388" s="144">
        <v>568324.775667398</v>
      </c>
      <c r="N388" s="144">
        <v>6141748.8828990804</v>
      </c>
    </row>
    <row r="389" spans="1:14" s="104" customFormat="1" x14ac:dyDescent="0.25">
      <c r="A389" s="130" t="s">
        <v>1155</v>
      </c>
      <c r="B389" s="104" t="s">
        <v>27</v>
      </c>
      <c r="C389" s="104" t="s">
        <v>139</v>
      </c>
      <c r="D389" s="104" t="s">
        <v>18</v>
      </c>
      <c r="E389" s="110" t="s">
        <v>781</v>
      </c>
      <c r="F389" s="104" t="s">
        <v>11</v>
      </c>
      <c r="G389" s="104" t="s">
        <v>136</v>
      </c>
      <c r="H389" s="124">
        <v>65</v>
      </c>
      <c r="I389" s="124" t="s">
        <v>22</v>
      </c>
      <c r="J389" s="111">
        <v>1</v>
      </c>
      <c r="K389" s="104" t="s">
        <v>46</v>
      </c>
      <c r="L389" s="104" t="s">
        <v>638</v>
      </c>
      <c r="M389" s="144">
        <v>570359.61777575803</v>
      </c>
      <c r="N389" s="144">
        <v>6156825.0462561101</v>
      </c>
    </row>
    <row r="390" spans="1:14" s="104" customFormat="1" x14ac:dyDescent="0.25">
      <c r="A390" s="130" t="s">
        <v>1156</v>
      </c>
      <c r="B390" s="104" t="s">
        <v>30</v>
      </c>
      <c r="C390" s="121" t="s">
        <v>607</v>
      </c>
      <c r="D390" s="121" t="s">
        <v>12</v>
      </c>
      <c r="E390" s="110" t="s">
        <v>14</v>
      </c>
      <c r="F390" s="121" t="s">
        <v>17</v>
      </c>
      <c r="G390" s="121" t="s">
        <v>136</v>
      </c>
      <c r="H390" s="124">
        <v>17</v>
      </c>
      <c r="I390" s="124" t="s">
        <v>22</v>
      </c>
      <c r="J390" s="111">
        <v>0</v>
      </c>
      <c r="L390" s="104" t="s">
        <v>612</v>
      </c>
      <c r="M390" s="144">
        <v>609836.95286507404</v>
      </c>
      <c r="N390" s="144">
        <v>6317115.18628777</v>
      </c>
    </row>
    <row r="391" spans="1:14" s="104" customFormat="1" x14ac:dyDescent="0.25">
      <c r="A391" s="130" t="s">
        <v>1157</v>
      </c>
      <c r="B391" s="104" t="s">
        <v>29</v>
      </c>
      <c r="C391" s="104" t="s">
        <v>146</v>
      </c>
      <c r="D391" s="104" t="s">
        <v>18</v>
      </c>
      <c r="E391" s="110" t="s">
        <v>783</v>
      </c>
      <c r="F391" s="104" t="s">
        <v>11</v>
      </c>
      <c r="G391" s="104" t="s">
        <v>136</v>
      </c>
      <c r="H391" s="124">
        <v>27</v>
      </c>
      <c r="I391" s="124" t="s">
        <v>22</v>
      </c>
      <c r="J391" s="103">
        <v>23</v>
      </c>
      <c r="L391" s="104" t="s">
        <v>657</v>
      </c>
      <c r="M391" s="144">
        <v>381969.99357624602</v>
      </c>
      <c r="N391" s="144">
        <v>6235956.2172603197</v>
      </c>
    </row>
    <row r="392" spans="1:14" s="104" customFormat="1" x14ac:dyDescent="0.25">
      <c r="A392" s="130" t="s">
        <v>1158</v>
      </c>
      <c r="B392" s="104" t="s">
        <v>29</v>
      </c>
      <c r="C392" s="104" t="s">
        <v>134</v>
      </c>
      <c r="D392" s="104" t="s">
        <v>12</v>
      </c>
      <c r="E392" s="110" t="s">
        <v>14</v>
      </c>
      <c r="F392" s="104" t="s">
        <v>46</v>
      </c>
      <c r="G392" s="104" t="s">
        <v>137</v>
      </c>
      <c r="H392" s="124">
        <v>26</v>
      </c>
      <c r="I392" s="124" t="s">
        <v>22</v>
      </c>
      <c r="J392" s="103">
        <v>2</v>
      </c>
      <c r="L392" s="104" t="s">
        <v>658</v>
      </c>
      <c r="M392" s="144">
        <v>430394.42543210997</v>
      </c>
      <c r="N392" s="144">
        <v>6188973.5317012398</v>
      </c>
    </row>
    <row r="393" spans="1:14" s="104" customFormat="1" x14ac:dyDescent="0.25">
      <c r="A393" s="130" t="s">
        <v>1159</v>
      </c>
      <c r="B393" s="104" t="s">
        <v>36</v>
      </c>
      <c r="C393" s="104" t="s">
        <v>36</v>
      </c>
      <c r="D393" s="104" t="s">
        <v>18</v>
      </c>
      <c r="E393" s="110" t="s">
        <v>781</v>
      </c>
      <c r="F393" s="104" t="s">
        <v>11</v>
      </c>
      <c r="G393" s="104" t="s">
        <v>136</v>
      </c>
      <c r="H393" s="124">
        <v>20</v>
      </c>
      <c r="I393" s="124" t="s">
        <v>24</v>
      </c>
      <c r="J393" s="103">
        <v>12</v>
      </c>
      <c r="K393" s="104" t="s">
        <v>17</v>
      </c>
      <c r="L393" s="104" t="s">
        <v>659</v>
      </c>
      <c r="M393" s="144">
        <v>399442.40754851402</v>
      </c>
      <c r="N393" s="144">
        <v>6425608.2268208005</v>
      </c>
    </row>
    <row r="394" spans="1:14" s="104" customFormat="1" x14ac:dyDescent="0.25">
      <c r="A394" s="130" t="s">
        <v>1160</v>
      </c>
      <c r="B394" s="104" t="s">
        <v>29</v>
      </c>
      <c r="C394" s="104" t="s">
        <v>4</v>
      </c>
      <c r="D394" s="104" t="s">
        <v>18</v>
      </c>
      <c r="E394" s="110" t="s">
        <v>781</v>
      </c>
      <c r="F394" s="104" t="s">
        <v>17</v>
      </c>
      <c r="G394" s="104" t="s">
        <v>136</v>
      </c>
      <c r="H394" s="124">
        <v>52</v>
      </c>
      <c r="I394" s="124" t="s">
        <v>22</v>
      </c>
      <c r="J394" s="103">
        <v>0</v>
      </c>
      <c r="K394" s="104" t="s">
        <v>21</v>
      </c>
      <c r="L394" s="104" t="s">
        <v>660</v>
      </c>
      <c r="M394" s="144">
        <v>479530.16922347399</v>
      </c>
      <c r="N394" s="144">
        <v>6207695.3635768499</v>
      </c>
    </row>
    <row r="395" spans="1:14" s="104" customFormat="1" x14ac:dyDescent="0.25">
      <c r="A395" s="130" t="s">
        <v>1161</v>
      </c>
      <c r="B395" s="104" t="s">
        <v>35</v>
      </c>
      <c r="C395" s="121" t="s">
        <v>35</v>
      </c>
      <c r="D395" s="121" t="s">
        <v>12</v>
      </c>
      <c r="E395" s="110" t="s">
        <v>14</v>
      </c>
      <c r="F395" s="121" t="s">
        <v>17</v>
      </c>
      <c r="G395" s="121" t="s">
        <v>136</v>
      </c>
      <c r="H395" s="124">
        <v>77</v>
      </c>
      <c r="I395" s="124" t="s">
        <v>22</v>
      </c>
      <c r="J395" s="111">
        <v>0</v>
      </c>
      <c r="L395" s="104" t="s">
        <v>610</v>
      </c>
      <c r="M395" s="144">
        <v>567630.370856083</v>
      </c>
      <c r="N395" s="144">
        <v>6147842.1471681502</v>
      </c>
    </row>
    <row r="396" spans="1:14" s="104" customFormat="1" x14ac:dyDescent="0.25">
      <c r="A396" s="130" t="s">
        <v>1162</v>
      </c>
      <c r="B396" s="104" t="s">
        <v>27</v>
      </c>
      <c r="C396" s="121" t="s">
        <v>186</v>
      </c>
      <c r="D396" s="121" t="s">
        <v>12</v>
      </c>
      <c r="E396" s="110" t="s">
        <v>782</v>
      </c>
      <c r="F396" s="121" t="s">
        <v>126</v>
      </c>
      <c r="G396" s="121" t="s">
        <v>126</v>
      </c>
      <c r="H396" s="124">
        <v>72</v>
      </c>
      <c r="I396" s="124" t="s">
        <v>24</v>
      </c>
      <c r="J396" s="111">
        <v>0</v>
      </c>
      <c r="K396" s="104" t="s">
        <v>17</v>
      </c>
      <c r="L396" s="104" t="s">
        <v>611</v>
      </c>
      <c r="M396" s="144">
        <v>594899.491563624</v>
      </c>
      <c r="N396" s="144">
        <v>6156810.2938934797</v>
      </c>
    </row>
    <row r="397" spans="1:14" s="104" customFormat="1" x14ac:dyDescent="0.25">
      <c r="A397" s="130" t="s">
        <v>1163</v>
      </c>
      <c r="B397" s="104" t="s">
        <v>37</v>
      </c>
      <c r="C397" s="104" t="s">
        <v>134</v>
      </c>
      <c r="D397" s="104" t="s">
        <v>12</v>
      </c>
      <c r="E397" s="110" t="s">
        <v>781</v>
      </c>
      <c r="F397" s="104" t="s">
        <v>11</v>
      </c>
      <c r="G397" s="104" t="s">
        <v>136</v>
      </c>
      <c r="H397" s="124">
        <v>27</v>
      </c>
      <c r="I397" s="124" t="s">
        <v>22</v>
      </c>
      <c r="J397" s="103">
        <v>0</v>
      </c>
      <c r="K397" s="104" t="s">
        <v>21</v>
      </c>
      <c r="L397" s="104" t="s">
        <v>661</v>
      </c>
      <c r="M397" s="144">
        <v>404227.30739999999</v>
      </c>
      <c r="N397" s="144">
        <v>6397372.3872999996</v>
      </c>
    </row>
    <row r="398" spans="1:14" s="104" customFormat="1" x14ac:dyDescent="0.25">
      <c r="A398" s="130" t="s">
        <v>1164</v>
      </c>
      <c r="B398" s="104" t="s">
        <v>35</v>
      </c>
      <c r="C398" s="104" t="s">
        <v>35</v>
      </c>
      <c r="D398" s="104" t="s">
        <v>18</v>
      </c>
      <c r="E398" s="110" t="s">
        <v>781</v>
      </c>
      <c r="F398" s="104" t="s">
        <v>19</v>
      </c>
      <c r="G398" s="104" t="s">
        <v>136</v>
      </c>
      <c r="H398" s="124">
        <v>75</v>
      </c>
      <c r="I398" s="124" t="s">
        <v>22</v>
      </c>
      <c r="J398" s="103">
        <v>29</v>
      </c>
      <c r="K398" s="104" t="s">
        <v>46</v>
      </c>
      <c r="L398" s="104" t="s">
        <v>662</v>
      </c>
      <c r="M398" s="144">
        <v>574760.79469426605</v>
      </c>
      <c r="N398" s="144">
        <v>6138206.4477237295</v>
      </c>
    </row>
    <row r="399" spans="1:14" s="104" customFormat="1" x14ac:dyDescent="0.25">
      <c r="A399" s="130" t="s">
        <v>1165</v>
      </c>
      <c r="B399" s="104" t="s">
        <v>41</v>
      </c>
      <c r="C399" s="121" t="s">
        <v>273</v>
      </c>
      <c r="D399" s="121" t="s">
        <v>18</v>
      </c>
      <c r="E399" s="110" t="s">
        <v>783</v>
      </c>
      <c r="F399" s="121" t="s">
        <v>19</v>
      </c>
      <c r="G399" s="121" t="s">
        <v>136</v>
      </c>
      <c r="H399" s="124">
        <v>13</v>
      </c>
      <c r="I399" s="124" t="s">
        <v>24</v>
      </c>
      <c r="J399" s="111">
        <v>1</v>
      </c>
      <c r="L399" s="104" t="s">
        <v>608</v>
      </c>
      <c r="M399" s="144">
        <v>527254.85628816497</v>
      </c>
      <c r="N399" s="144">
        <v>6200068.1236087</v>
      </c>
    </row>
    <row r="400" spans="1:14" s="104" customFormat="1" x14ac:dyDescent="0.25">
      <c r="A400" s="130" t="s">
        <v>1166</v>
      </c>
      <c r="B400" s="104" t="s">
        <v>27</v>
      </c>
      <c r="C400" s="121" t="s">
        <v>27</v>
      </c>
      <c r="D400" s="121" t="s">
        <v>18</v>
      </c>
      <c r="E400" s="110" t="s">
        <v>781</v>
      </c>
      <c r="F400" s="121" t="s">
        <v>11</v>
      </c>
      <c r="G400" s="121" t="s">
        <v>136</v>
      </c>
      <c r="H400" s="124">
        <v>51</v>
      </c>
      <c r="I400" s="124" t="s">
        <v>24</v>
      </c>
      <c r="J400" s="111">
        <v>0</v>
      </c>
      <c r="K400" s="104" t="s">
        <v>16</v>
      </c>
      <c r="L400" s="104" t="s">
        <v>609</v>
      </c>
      <c r="M400" s="144">
        <v>566023.32956115797</v>
      </c>
      <c r="N400" s="144">
        <v>6181353.0968583701</v>
      </c>
    </row>
    <row r="401" spans="1:14" s="104" customFormat="1" x14ac:dyDescent="0.25">
      <c r="A401" s="130" t="s">
        <v>1167</v>
      </c>
      <c r="B401" s="104" t="s">
        <v>27</v>
      </c>
      <c r="C401" s="104" t="s">
        <v>614</v>
      </c>
      <c r="D401" s="104" t="s">
        <v>12</v>
      </c>
      <c r="E401" s="110" t="s">
        <v>781</v>
      </c>
      <c r="F401" s="121" t="s">
        <v>11</v>
      </c>
      <c r="G401" s="104" t="s">
        <v>136</v>
      </c>
      <c r="H401" s="124">
        <v>58</v>
      </c>
      <c r="I401" s="124" t="s">
        <v>24</v>
      </c>
      <c r="J401" s="111">
        <v>0</v>
      </c>
      <c r="K401" s="104" t="s">
        <v>17</v>
      </c>
      <c r="L401" s="104" t="s">
        <v>616</v>
      </c>
      <c r="M401" s="144">
        <v>608266.48059449403</v>
      </c>
      <c r="N401" s="144">
        <v>6151750.4862872995</v>
      </c>
    </row>
    <row r="402" spans="1:14" s="104" customFormat="1" x14ac:dyDescent="0.25">
      <c r="A402" s="130" t="s">
        <v>1168</v>
      </c>
      <c r="B402" s="104" t="s">
        <v>41</v>
      </c>
      <c r="C402" s="104" t="s">
        <v>134</v>
      </c>
      <c r="D402" s="104" t="s">
        <v>12</v>
      </c>
      <c r="E402" s="110" t="s">
        <v>781</v>
      </c>
      <c r="F402" s="104" t="s">
        <v>11</v>
      </c>
      <c r="G402" s="104" t="s">
        <v>136</v>
      </c>
      <c r="H402" s="124">
        <v>25</v>
      </c>
      <c r="I402" s="124" t="s">
        <v>22</v>
      </c>
      <c r="J402" s="111">
        <v>0</v>
      </c>
      <c r="K402" s="104" t="s">
        <v>21</v>
      </c>
      <c r="L402" s="104" t="s">
        <v>615</v>
      </c>
      <c r="M402" s="144">
        <v>545839.58096339297</v>
      </c>
      <c r="N402" s="144">
        <v>6159250.1433027303</v>
      </c>
    </row>
    <row r="403" spans="1:14" s="104" customFormat="1" x14ac:dyDescent="0.25">
      <c r="A403" s="130" t="s">
        <v>1169</v>
      </c>
      <c r="B403" s="104" t="s">
        <v>35</v>
      </c>
      <c r="C403" s="121" t="s">
        <v>35</v>
      </c>
      <c r="D403" s="104" t="s">
        <v>18</v>
      </c>
      <c r="E403" s="110" t="s">
        <v>782</v>
      </c>
      <c r="F403" s="104" t="s">
        <v>126</v>
      </c>
      <c r="G403" s="104" t="s">
        <v>126</v>
      </c>
      <c r="H403" s="103">
        <v>34</v>
      </c>
      <c r="I403" s="124" t="s">
        <v>22</v>
      </c>
      <c r="J403" s="111">
        <v>0</v>
      </c>
      <c r="K403" s="104" t="s">
        <v>202</v>
      </c>
      <c r="L403" s="104" t="s">
        <v>618</v>
      </c>
      <c r="M403" s="144">
        <v>573469.89315834094</v>
      </c>
      <c r="N403" s="144">
        <v>6139403.7425603401</v>
      </c>
    </row>
    <row r="404" spans="1:14" s="104" customFormat="1" x14ac:dyDescent="0.25">
      <c r="A404" s="130" t="s">
        <v>1170</v>
      </c>
      <c r="B404" s="104" t="s">
        <v>42</v>
      </c>
      <c r="C404" s="104" t="s">
        <v>617</v>
      </c>
      <c r="D404" s="121" t="s">
        <v>12</v>
      </c>
      <c r="E404" s="110" t="s">
        <v>781</v>
      </c>
      <c r="F404" s="104" t="s">
        <v>17</v>
      </c>
      <c r="G404" s="104" t="s">
        <v>137</v>
      </c>
      <c r="H404" s="124">
        <v>74</v>
      </c>
      <c r="I404" s="124" t="s">
        <v>22</v>
      </c>
      <c r="J404" s="111">
        <v>0</v>
      </c>
      <c r="K404" s="104" t="s">
        <v>17</v>
      </c>
      <c r="L404" s="104" t="s">
        <v>613</v>
      </c>
      <c r="M404" s="144">
        <v>423867.17511869897</v>
      </c>
      <c r="N404" s="144">
        <v>6292069.8241133904</v>
      </c>
    </row>
    <row r="405" spans="1:14" s="104" customFormat="1" x14ac:dyDescent="0.25">
      <c r="A405" s="130" t="s">
        <v>1170</v>
      </c>
      <c r="B405" s="104" t="s">
        <v>42</v>
      </c>
      <c r="C405" s="104" t="s">
        <v>617</v>
      </c>
      <c r="D405" s="121" t="s">
        <v>12</v>
      </c>
      <c r="E405" s="110" t="s">
        <v>781</v>
      </c>
      <c r="F405" s="104" t="s">
        <v>17</v>
      </c>
      <c r="G405" s="104" t="s">
        <v>137</v>
      </c>
      <c r="H405" s="124">
        <v>75</v>
      </c>
      <c r="I405" s="124" t="s">
        <v>24</v>
      </c>
      <c r="J405" s="111">
        <v>0</v>
      </c>
      <c r="K405" s="104" t="s">
        <v>17</v>
      </c>
      <c r="L405" s="104" t="s">
        <v>613</v>
      </c>
      <c r="M405" s="144">
        <v>423867.17511869897</v>
      </c>
      <c r="N405" s="144">
        <v>6292069.8241133904</v>
      </c>
    </row>
    <row r="406" spans="1:14" s="104" customFormat="1" x14ac:dyDescent="0.25">
      <c r="A406" s="130" t="s">
        <v>1171</v>
      </c>
      <c r="B406" s="104" t="s">
        <v>32</v>
      </c>
      <c r="C406" s="104" t="s">
        <v>134</v>
      </c>
      <c r="D406" s="104" t="s">
        <v>12</v>
      </c>
      <c r="E406" s="110" t="s">
        <v>14</v>
      </c>
      <c r="F406" s="104" t="s">
        <v>17</v>
      </c>
      <c r="G406" s="104" t="s">
        <v>137</v>
      </c>
      <c r="H406" s="124">
        <v>76</v>
      </c>
      <c r="I406" s="124" t="s">
        <v>24</v>
      </c>
      <c r="J406" s="111">
        <v>0</v>
      </c>
      <c r="L406" s="104" t="s">
        <v>619</v>
      </c>
      <c r="M406" s="144">
        <v>597360.77271785005</v>
      </c>
      <c r="N406" s="144">
        <v>6222352.1010501599</v>
      </c>
    </row>
    <row r="407" spans="1:14" s="104" customFormat="1" x14ac:dyDescent="0.25">
      <c r="A407" s="130" t="s">
        <v>1172</v>
      </c>
      <c r="B407" s="104" t="s">
        <v>35</v>
      </c>
      <c r="C407" s="104" t="s">
        <v>35</v>
      </c>
      <c r="D407" s="104" t="s">
        <v>18</v>
      </c>
      <c r="E407" s="110" t="s">
        <v>782</v>
      </c>
      <c r="F407" s="104" t="s">
        <v>126</v>
      </c>
      <c r="G407" s="104" t="s">
        <v>126</v>
      </c>
      <c r="H407" s="124">
        <v>47</v>
      </c>
      <c r="I407" s="124" t="s">
        <v>22</v>
      </c>
      <c r="J407" s="111">
        <v>0</v>
      </c>
      <c r="K407" s="104" t="s">
        <v>21</v>
      </c>
      <c r="L407" s="104" t="s">
        <v>620</v>
      </c>
      <c r="M407" s="144">
        <v>575620.71316936705</v>
      </c>
      <c r="N407" s="144">
        <v>6141460.6434065104</v>
      </c>
    </row>
    <row r="408" spans="1:14" s="104" customFormat="1" x14ac:dyDescent="0.25">
      <c r="A408" s="130" t="s">
        <v>1173</v>
      </c>
      <c r="B408" s="104" t="s">
        <v>33</v>
      </c>
      <c r="C408" s="104" t="s">
        <v>168</v>
      </c>
      <c r="D408" s="104" t="s">
        <v>18</v>
      </c>
      <c r="E408" s="110" t="s">
        <v>14</v>
      </c>
      <c r="F408" s="104" t="s">
        <v>11</v>
      </c>
      <c r="G408" s="104" t="s">
        <v>136</v>
      </c>
      <c r="H408" s="124">
        <v>56</v>
      </c>
      <c r="I408" s="124" t="s">
        <v>22</v>
      </c>
      <c r="J408" s="111">
        <v>0</v>
      </c>
      <c r="L408" s="104" t="s">
        <v>621</v>
      </c>
      <c r="M408" s="144">
        <v>660457.13743877702</v>
      </c>
      <c r="N408" s="144">
        <v>6194494.5889632404</v>
      </c>
    </row>
    <row r="409" spans="1:14" s="104" customFormat="1" x14ac:dyDescent="0.25">
      <c r="A409" s="130" t="s">
        <v>1174</v>
      </c>
      <c r="B409" s="104" t="s">
        <v>34</v>
      </c>
      <c r="C409" s="104" t="s">
        <v>169</v>
      </c>
      <c r="D409" s="104" t="s">
        <v>18</v>
      </c>
      <c r="E409" s="110" t="s">
        <v>784</v>
      </c>
      <c r="F409" s="104" t="s">
        <v>17</v>
      </c>
      <c r="G409" s="104" t="s">
        <v>136</v>
      </c>
      <c r="H409" s="150"/>
      <c r="I409" s="124" t="s">
        <v>24</v>
      </c>
      <c r="J409" s="103">
        <v>1</v>
      </c>
      <c r="L409" s="104" t="s">
        <v>663</v>
      </c>
      <c r="M409" s="144">
        <v>657731.39448729099</v>
      </c>
      <c r="N409" s="144">
        <v>6141212.6907327799</v>
      </c>
    </row>
    <row r="410" spans="1:14" s="104" customFormat="1" x14ac:dyDescent="0.25">
      <c r="A410" s="130" t="s">
        <v>1175</v>
      </c>
      <c r="B410" s="104" t="s">
        <v>34</v>
      </c>
      <c r="C410" s="104" t="s">
        <v>34</v>
      </c>
      <c r="D410" s="104" t="s">
        <v>18</v>
      </c>
      <c r="E410" s="110" t="s">
        <v>783</v>
      </c>
      <c r="F410" s="104" t="s">
        <v>11</v>
      </c>
      <c r="G410" s="104" t="s">
        <v>136</v>
      </c>
      <c r="H410" s="124">
        <v>60</v>
      </c>
      <c r="I410" s="124" t="s">
        <v>22</v>
      </c>
      <c r="J410" s="111">
        <v>0</v>
      </c>
      <c r="L410" s="104" t="s">
        <v>623</v>
      </c>
      <c r="M410" s="144">
        <v>687742.13284227997</v>
      </c>
      <c r="N410" s="144">
        <v>6136646.77928204</v>
      </c>
    </row>
    <row r="411" spans="1:14" s="104" customFormat="1" x14ac:dyDescent="0.25">
      <c r="A411" s="130" t="s">
        <v>1176</v>
      </c>
      <c r="B411" s="104" t="s">
        <v>35</v>
      </c>
      <c r="C411" s="104" t="s">
        <v>35</v>
      </c>
      <c r="D411" s="104" t="s">
        <v>18</v>
      </c>
      <c r="E411" s="110" t="s">
        <v>781</v>
      </c>
      <c r="F411" s="104" t="s">
        <v>19</v>
      </c>
      <c r="G411" s="104" t="s">
        <v>136</v>
      </c>
      <c r="H411" s="124">
        <v>45</v>
      </c>
      <c r="I411" s="124" t="s">
        <v>22</v>
      </c>
      <c r="J411" s="111">
        <v>1</v>
      </c>
      <c r="K411" s="104" t="s">
        <v>11</v>
      </c>
      <c r="L411" s="104" t="s">
        <v>622</v>
      </c>
      <c r="M411" s="144">
        <v>579832.73541394901</v>
      </c>
      <c r="N411" s="144">
        <v>6151842.2512914697</v>
      </c>
    </row>
    <row r="412" spans="1:14" s="104" customFormat="1" x14ac:dyDescent="0.25">
      <c r="A412" s="130" t="s">
        <v>1177</v>
      </c>
      <c r="B412" s="104" t="s">
        <v>28</v>
      </c>
      <c r="C412" s="104" t="s">
        <v>143</v>
      </c>
      <c r="D412" s="104" t="s">
        <v>18</v>
      </c>
      <c r="E412" s="110" t="s">
        <v>783</v>
      </c>
      <c r="F412" s="104" t="s">
        <v>11</v>
      </c>
      <c r="G412" s="104" t="s">
        <v>136</v>
      </c>
      <c r="H412" s="124">
        <v>67</v>
      </c>
      <c r="I412" s="124" t="s">
        <v>22</v>
      </c>
      <c r="J412" s="103">
        <v>10</v>
      </c>
      <c r="L412" s="104" t="s">
        <v>664</v>
      </c>
      <c r="M412" s="144">
        <v>766908.75034200295</v>
      </c>
      <c r="N412" s="144">
        <v>6415232.1671617301</v>
      </c>
    </row>
    <row r="413" spans="1:14" s="104" customFormat="1" x14ac:dyDescent="0.25">
      <c r="A413" s="130" t="s">
        <v>1178</v>
      </c>
      <c r="B413" s="104" t="s">
        <v>41</v>
      </c>
      <c r="C413" s="104" t="s">
        <v>624</v>
      </c>
      <c r="D413" s="104" t="s">
        <v>12</v>
      </c>
      <c r="E413" s="110" t="s">
        <v>14</v>
      </c>
      <c r="F413" s="104" t="s">
        <v>21</v>
      </c>
      <c r="G413" s="104" t="s">
        <v>137</v>
      </c>
      <c r="H413" s="124">
        <v>39</v>
      </c>
      <c r="I413" s="124" t="s">
        <v>22</v>
      </c>
      <c r="J413" s="111">
        <v>1</v>
      </c>
      <c r="L413" s="104" t="s">
        <v>198</v>
      </c>
      <c r="M413" s="144">
        <v>512884.319080149</v>
      </c>
      <c r="N413" s="144">
        <v>6183882.1928714598</v>
      </c>
    </row>
    <row r="414" spans="1:14" s="104" customFormat="1" x14ac:dyDescent="0.25">
      <c r="A414" s="130" t="s">
        <v>1178</v>
      </c>
      <c r="B414" s="104" t="s">
        <v>41</v>
      </c>
      <c r="C414" s="104" t="s">
        <v>624</v>
      </c>
      <c r="D414" s="104" t="s">
        <v>12</v>
      </c>
      <c r="E414" s="110" t="s">
        <v>14</v>
      </c>
      <c r="F414" s="104" t="s">
        <v>21</v>
      </c>
      <c r="G414" s="104" t="s">
        <v>137</v>
      </c>
      <c r="H414" s="124">
        <v>24</v>
      </c>
      <c r="I414" s="124" t="s">
        <v>24</v>
      </c>
      <c r="J414" s="111">
        <v>0</v>
      </c>
      <c r="L414" s="104" t="s">
        <v>198</v>
      </c>
      <c r="M414" s="144">
        <v>512884.319080149</v>
      </c>
      <c r="N414" s="144">
        <v>6183882.1928714598</v>
      </c>
    </row>
    <row r="415" spans="1:14" s="104" customFormat="1" x14ac:dyDescent="0.25">
      <c r="A415" s="130" t="s">
        <v>1179</v>
      </c>
      <c r="B415" s="104" t="s">
        <v>35</v>
      </c>
      <c r="C415" s="104" t="s">
        <v>35</v>
      </c>
      <c r="D415" s="104" t="s">
        <v>18</v>
      </c>
      <c r="E415" s="110" t="s">
        <v>782</v>
      </c>
      <c r="F415" s="104" t="s">
        <v>126</v>
      </c>
      <c r="G415" s="104" t="s">
        <v>126</v>
      </c>
      <c r="H415" s="124">
        <v>13</v>
      </c>
      <c r="I415" s="124" t="s">
        <v>24</v>
      </c>
      <c r="J415" s="111">
        <v>0</v>
      </c>
      <c r="K415" s="104" t="s">
        <v>16</v>
      </c>
      <c r="L415" s="104" t="s">
        <v>639</v>
      </c>
      <c r="M415" s="144">
        <v>577491.82998056803</v>
      </c>
      <c r="N415" s="144">
        <v>6141259.8410807904</v>
      </c>
    </row>
    <row r="416" spans="1:14" s="104" customFormat="1" x14ac:dyDescent="0.25">
      <c r="A416" s="130" t="s">
        <v>1180</v>
      </c>
      <c r="B416" s="104" t="s">
        <v>27</v>
      </c>
      <c r="C416" s="104" t="s">
        <v>144</v>
      </c>
      <c r="D416" s="104" t="s">
        <v>18</v>
      </c>
      <c r="E416" s="110" t="s">
        <v>781</v>
      </c>
      <c r="F416" s="104" t="s">
        <v>11</v>
      </c>
      <c r="G416" s="104" t="s">
        <v>136</v>
      </c>
      <c r="H416" s="124">
        <v>36</v>
      </c>
      <c r="I416" s="124" t="s">
        <v>22</v>
      </c>
      <c r="J416" s="111">
        <v>0</v>
      </c>
      <c r="K416" s="104" t="s">
        <v>16</v>
      </c>
      <c r="L416" s="104" t="s">
        <v>640</v>
      </c>
      <c r="M416" s="144">
        <v>571128.54229535395</v>
      </c>
      <c r="N416" s="144">
        <v>6153298.5867127497</v>
      </c>
    </row>
    <row r="417" spans="1:14" s="104" customFormat="1" x14ac:dyDescent="0.25">
      <c r="A417" s="130" t="s">
        <v>1181</v>
      </c>
      <c r="B417" s="104" t="s">
        <v>5</v>
      </c>
      <c r="C417" s="104" t="s">
        <v>5</v>
      </c>
      <c r="D417" s="104" t="s">
        <v>18</v>
      </c>
      <c r="E417" s="110" t="s">
        <v>67</v>
      </c>
      <c r="F417" s="104" t="s">
        <v>11</v>
      </c>
      <c r="G417" s="104" t="s">
        <v>136</v>
      </c>
      <c r="H417" s="124">
        <v>22</v>
      </c>
      <c r="I417" s="124" t="s">
        <v>22</v>
      </c>
      <c r="J417" s="111">
        <v>1</v>
      </c>
      <c r="L417" s="104" t="s">
        <v>641</v>
      </c>
      <c r="M417" s="144">
        <v>597187.02522270905</v>
      </c>
      <c r="N417" s="144">
        <v>6492958.1871431097</v>
      </c>
    </row>
    <row r="418" spans="1:14" s="104" customFormat="1" x14ac:dyDescent="0.25">
      <c r="A418" s="130" t="s">
        <v>1182</v>
      </c>
      <c r="B418" s="104" t="s">
        <v>31</v>
      </c>
      <c r="C418" s="104" t="s">
        <v>152</v>
      </c>
      <c r="D418" s="104" t="s">
        <v>12</v>
      </c>
      <c r="E418" s="110" t="s">
        <v>781</v>
      </c>
      <c r="F418" s="104" t="s">
        <v>21</v>
      </c>
      <c r="G418" s="104" t="s">
        <v>136</v>
      </c>
      <c r="H418" s="124">
        <v>36</v>
      </c>
      <c r="I418" s="124" t="s">
        <v>22</v>
      </c>
      <c r="J418" s="103">
        <v>0</v>
      </c>
      <c r="K418" s="104" t="s">
        <v>17</v>
      </c>
      <c r="L418" s="104" t="s">
        <v>642</v>
      </c>
      <c r="M418" s="144">
        <v>505879.58224702498</v>
      </c>
      <c r="N418" s="144">
        <v>6292361.1149921902</v>
      </c>
    </row>
    <row r="419" spans="1:14" s="104" customFormat="1" x14ac:dyDescent="0.25">
      <c r="A419" s="130" t="s">
        <v>1183</v>
      </c>
      <c r="B419" s="104" t="s">
        <v>35</v>
      </c>
      <c r="C419" s="104" t="s">
        <v>35</v>
      </c>
      <c r="D419" s="104" t="s">
        <v>18</v>
      </c>
      <c r="E419" s="110" t="s">
        <v>781</v>
      </c>
      <c r="F419" s="104" t="s">
        <v>17</v>
      </c>
      <c r="G419" s="104" t="s">
        <v>137</v>
      </c>
      <c r="H419" s="124">
        <v>19</v>
      </c>
      <c r="I419" s="124" t="s">
        <v>24</v>
      </c>
      <c r="J419" s="111">
        <v>0</v>
      </c>
      <c r="K419" s="104" t="s">
        <v>46</v>
      </c>
      <c r="L419" s="104" t="s">
        <v>643</v>
      </c>
      <c r="M419" s="144">
        <v>572871.80751319602</v>
      </c>
      <c r="N419" s="144">
        <v>6141762.1992498403</v>
      </c>
    </row>
    <row r="420" spans="1:14" s="104" customFormat="1" x14ac:dyDescent="0.25">
      <c r="A420" s="130" t="s">
        <v>1183</v>
      </c>
      <c r="B420" s="104" t="s">
        <v>35</v>
      </c>
      <c r="C420" s="104" t="s">
        <v>35</v>
      </c>
      <c r="D420" s="104" t="s">
        <v>18</v>
      </c>
      <c r="E420" s="110" t="s">
        <v>781</v>
      </c>
      <c r="F420" s="104" t="s">
        <v>17</v>
      </c>
      <c r="G420" s="104" t="s">
        <v>136</v>
      </c>
      <c r="H420" s="124">
        <v>62</v>
      </c>
      <c r="I420" s="124" t="s">
        <v>22</v>
      </c>
      <c r="J420" s="111">
        <v>0</v>
      </c>
      <c r="K420" s="104" t="s">
        <v>46</v>
      </c>
      <c r="L420" s="104" t="s">
        <v>643</v>
      </c>
      <c r="M420" s="144">
        <v>572871.80751319602</v>
      </c>
      <c r="N420" s="144">
        <v>6141762.1992498403</v>
      </c>
    </row>
    <row r="421" spans="1:14" s="104" customFormat="1" x14ac:dyDescent="0.25">
      <c r="A421" s="130" t="s">
        <v>1184</v>
      </c>
      <c r="B421" s="104" t="s">
        <v>35</v>
      </c>
      <c r="C421" s="104" t="s">
        <v>35</v>
      </c>
      <c r="D421" s="104" t="s">
        <v>18</v>
      </c>
      <c r="E421" s="110" t="s">
        <v>782</v>
      </c>
      <c r="F421" s="104" t="s">
        <v>126</v>
      </c>
      <c r="G421" s="104" t="s">
        <v>126</v>
      </c>
      <c r="H421" s="124">
        <v>40</v>
      </c>
      <c r="I421" s="124" t="s">
        <v>22</v>
      </c>
      <c r="J421" s="103">
        <v>0</v>
      </c>
      <c r="K421" s="104" t="s">
        <v>46</v>
      </c>
      <c r="L421" s="104" t="s">
        <v>644</v>
      </c>
      <c r="M421" s="144">
        <v>573259.04539777804</v>
      </c>
      <c r="N421" s="144">
        <v>6137044.2288065497</v>
      </c>
    </row>
    <row r="422" spans="1:14" s="104" customFormat="1" x14ac:dyDescent="0.25">
      <c r="A422" s="130" t="s">
        <v>1185</v>
      </c>
      <c r="B422" s="104" t="s">
        <v>40</v>
      </c>
      <c r="C422" s="104" t="s">
        <v>40</v>
      </c>
      <c r="D422" s="104" t="s">
        <v>18</v>
      </c>
      <c r="E422" s="110" t="s">
        <v>782</v>
      </c>
      <c r="F422" s="104" t="s">
        <v>126</v>
      </c>
      <c r="G422" s="104" t="s">
        <v>126</v>
      </c>
      <c r="H422" s="124">
        <v>77</v>
      </c>
      <c r="I422" s="124" t="s">
        <v>24</v>
      </c>
      <c r="J422" s="103">
        <v>1</v>
      </c>
      <c r="K422" s="104" t="s">
        <v>11</v>
      </c>
      <c r="L422" s="104" t="s">
        <v>665</v>
      </c>
      <c r="M422" s="144">
        <v>414058.52854907099</v>
      </c>
      <c r="N422" s="144">
        <v>6527055.8833245598</v>
      </c>
    </row>
    <row r="423" spans="1:14" s="104" customFormat="1" x14ac:dyDescent="0.25">
      <c r="A423" s="130" t="s">
        <v>1186</v>
      </c>
      <c r="B423" s="104" t="s">
        <v>5</v>
      </c>
      <c r="C423" s="104" t="s">
        <v>141</v>
      </c>
      <c r="D423" s="104" t="s">
        <v>18</v>
      </c>
      <c r="E423" s="110" t="s">
        <v>781</v>
      </c>
      <c r="F423" s="104" t="s">
        <v>11</v>
      </c>
      <c r="G423" s="104" t="s">
        <v>136</v>
      </c>
      <c r="H423" s="124">
        <v>33</v>
      </c>
      <c r="I423" s="124" t="s">
        <v>22</v>
      </c>
      <c r="J423" s="103">
        <v>1</v>
      </c>
      <c r="K423" s="104" t="s">
        <v>17</v>
      </c>
      <c r="L423" s="104" t="s">
        <v>645</v>
      </c>
      <c r="M423" s="144">
        <v>545365.67171778297</v>
      </c>
      <c r="N423" s="144">
        <v>6369553.8759905798</v>
      </c>
    </row>
    <row r="424" spans="1:14" s="104" customFormat="1" x14ac:dyDescent="0.25">
      <c r="A424" s="130" t="s">
        <v>1187</v>
      </c>
      <c r="B424" s="104" t="s">
        <v>33</v>
      </c>
      <c r="C424" s="104" t="s">
        <v>134</v>
      </c>
      <c r="D424" s="104" t="s">
        <v>12</v>
      </c>
      <c r="E424" s="110" t="s">
        <v>14</v>
      </c>
      <c r="F424" s="104" t="s">
        <v>17</v>
      </c>
      <c r="G424" s="104" t="s">
        <v>136</v>
      </c>
      <c r="H424" s="124">
        <v>67</v>
      </c>
      <c r="I424" s="124" t="s">
        <v>22</v>
      </c>
      <c r="J424" s="103">
        <v>0</v>
      </c>
      <c r="L424" s="104" t="s">
        <v>646</v>
      </c>
      <c r="M424" s="144">
        <v>650965.983360613</v>
      </c>
      <c r="N424" s="144">
        <v>6191466.8449566504</v>
      </c>
    </row>
    <row r="425" spans="1:14" s="104" customFormat="1" x14ac:dyDescent="0.25">
      <c r="A425" s="130" t="s">
        <v>1188</v>
      </c>
      <c r="B425" s="104" t="s">
        <v>26</v>
      </c>
      <c r="C425" s="104" t="s">
        <v>26</v>
      </c>
      <c r="D425" s="104" t="s">
        <v>18</v>
      </c>
      <c r="E425" s="110" t="s">
        <v>14</v>
      </c>
      <c r="F425" s="104" t="s">
        <v>11</v>
      </c>
      <c r="G425" s="104" t="s">
        <v>136</v>
      </c>
      <c r="H425" s="124">
        <v>57</v>
      </c>
      <c r="I425" s="124" t="s">
        <v>22</v>
      </c>
      <c r="J425" s="103">
        <v>0</v>
      </c>
      <c r="L425" s="104" t="s">
        <v>647</v>
      </c>
      <c r="M425" s="144">
        <v>549396.36422346102</v>
      </c>
      <c r="N425" s="144">
        <v>6635033.9766352801</v>
      </c>
    </row>
    <row r="426" spans="1:14" s="104" customFormat="1" x14ac:dyDescent="0.25">
      <c r="A426" s="130" t="s">
        <v>1189</v>
      </c>
      <c r="B426" s="104" t="s">
        <v>35</v>
      </c>
      <c r="C426" s="104" t="s">
        <v>35</v>
      </c>
      <c r="D426" s="104" t="s">
        <v>18</v>
      </c>
      <c r="E426" s="110" t="s">
        <v>781</v>
      </c>
      <c r="F426" s="104" t="s">
        <v>11</v>
      </c>
      <c r="G426" s="104" t="s">
        <v>136</v>
      </c>
      <c r="H426" s="124">
        <v>22</v>
      </c>
      <c r="I426" s="124" t="s">
        <v>22</v>
      </c>
      <c r="J426" s="103">
        <v>0</v>
      </c>
      <c r="K426" s="104" t="s">
        <v>16</v>
      </c>
      <c r="L426" s="104" t="s">
        <v>648</v>
      </c>
      <c r="M426" s="144">
        <v>578237.59216064599</v>
      </c>
      <c r="N426" s="144">
        <v>6143836.1128476802</v>
      </c>
    </row>
    <row r="427" spans="1:14" s="104" customFormat="1" x14ac:dyDescent="0.25">
      <c r="A427" s="130" t="s">
        <v>1190</v>
      </c>
      <c r="B427" s="104" t="s">
        <v>27</v>
      </c>
      <c r="C427" s="104" t="s">
        <v>134</v>
      </c>
      <c r="D427" s="104" t="s">
        <v>12</v>
      </c>
      <c r="E427" s="110" t="s">
        <v>783</v>
      </c>
      <c r="F427" s="104" t="s">
        <v>185</v>
      </c>
      <c r="G427" s="104" t="s">
        <v>137</v>
      </c>
      <c r="H427" s="124">
        <v>2</v>
      </c>
      <c r="I427" s="124" t="s">
        <v>24</v>
      </c>
      <c r="J427" s="103">
        <v>1</v>
      </c>
      <c r="L427" s="104" t="s">
        <v>654</v>
      </c>
      <c r="M427" s="144">
        <v>625165.07685221406</v>
      </c>
      <c r="N427" s="144">
        <v>6202881.1278763097</v>
      </c>
    </row>
    <row r="428" spans="1:14" s="104" customFormat="1" x14ac:dyDescent="0.25">
      <c r="A428" s="130" t="s">
        <v>1191</v>
      </c>
      <c r="B428" s="104" t="s">
        <v>27</v>
      </c>
      <c r="C428" s="104" t="s">
        <v>199</v>
      </c>
      <c r="D428" s="104" t="s">
        <v>12</v>
      </c>
      <c r="E428" s="110" t="s">
        <v>781</v>
      </c>
      <c r="F428" s="104" t="s">
        <v>11</v>
      </c>
      <c r="G428" s="104" t="s">
        <v>136</v>
      </c>
      <c r="H428" s="124">
        <v>57</v>
      </c>
      <c r="I428" s="124" t="s">
        <v>22</v>
      </c>
      <c r="J428" s="103">
        <v>0</v>
      </c>
      <c r="K428" s="104" t="s">
        <v>17</v>
      </c>
      <c r="L428" s="104" t="s">
        <v>649</v>
      </c>
      <c r="M428" s="144">
        <v>586131.29712043004</v>
      </c>
      <c r="N428" s="144">
        <v>6165525.3018580005</v>
      </c>
    </row>
    <row r="429" spans="1:14" s="104" customFormat="1" x14ac:dyDescent="0.25">
      <c r="A429" s="130" t="s">
        <v>1192</v>
      </c>
      <c r="B429" s="104" t="s">
        <v>27</v>
      </c>
      <c r="C429" s="104" t="s">
        <v>160</v>
      </c>
      <c r="D429" s="104" t="s">
        <v>12</v>
      </c>
      <c r="E429" s="110" t="s">
        <v>14</v>
      </c>
      <c r="F429" s="104" t="s">
        <v>11</v>
      </c>
      <c r="G429" s="104" t="s">
        <v>136</v>
      </c>
      <c r="H429" s="124">
        <v>30</v>
      </c>
      <c r="I429" s="124" t="s">
        <v>22</v>
      </c>
      <c r="J429" s="103">
        <v>0</v>
      </c>
      <c r="L429" s="104" t="s">
        <v>650</v>
      </c>
      <c r="M429" s="144">
        <v>589036.89095245104</v>
      </c>
      <c r="N429" s="144">
        <v>6146876.7036233097</v>
      </c>
    </row>
    <row r="430" spans="1:14" s="104" customFormat="1" x14ac:dyDescent="0.25">
      <c r="A430" s="130" t="s">
        <v>1193</v>
      </c>
      <c r="B430" s="104" t="s">
        <v>40</v>
      </c>
      <c r="C430" s="104" t="s">
        <v>655</v>
      </c>
      <c r="D430" s="104" t="s">
        <v>18</v>
      </c>
      <c r="E430" s="110" t="s">
        <v>781</v>
      </c>
      <c r="F430" s="104" t="s">
        <v>19</v>
      </c>
      <c r="G430" s="104" t="s">
        <v>136</v>
      </c>
      <c r="H430" s="124">
        <v>53</v>
      </c>
      <c r="I430" s="124" t="s">
        <v>22</v>
      </c>
      <c r="J430" s="103">
        <v>1</v>
      </c>
      <c r="K430" s="104" t="s">
        <v>19</v>
      </c>
      <c r="L430" s="104" t="s">
        <v>656</v>
      </c>
      <c r="M430" s="144">
        <v>423044.45011340198</v>
      </c>
      <c r="N430" s="144">
        <v>6533800.1092409501</v>
      </c>
    </row>
    <row r="431" spans="1:14" s="104" customFormat="1" x14ac:dyDescent="0.25">
      <c r="A431" s="130" t="s">
        <v>1194</v>
      </c>
      <c r="B431" s="104" t="s">
        <v>35</v>
      </c>
      <c r="C431" s="104" t="s">
        <v>35</v>
      </c>
      <c r="D431" s="104" t="s">
        <v>18</v>
      </c>
      <c r="E431" s="110" t="s">
        <v>781</v>
      </c>
      <c r="F431" s="104" t="s">
        <v>11</v>
      </c>
      <c r="G431" s="104" t="s">
        <v>136</v>
      </c>
      <c r="H431" s="124">
        <v>33</v>
      </c>
      <c r="I431" s="124" t="s">
        <v>24</v>
      </c>
      <c r="J431" s="103">
        <v>0</v>
      </c>
      <c r="K431" s="104" t="s">
        <v>21</v>
      </c>
      <c r="L431" s="104" t="s">
        <v>651</v>
      </c>
      <c r="M431" s="144">
        <v>578901.56814648001</v>
      </c>
      <c r="N431" s="144">
        <v>6142561.8118748404</v>
      </c>
    </row>
    <row r="432" spans="1:14" s="104" customFormat="1" x14ac:dyDescent="0.25">
      <c r="A432" s="130" t="s">
        <v>1195</v>
      </c>
      <c r="B432" s="104" t="s">
        <v>5</v>
      </c>
      <c r="C432" s="104" t="s">
        <v>5</v>
      </c>
      <c r="D432" s="104" t="s">
        <v>12</v>
      </c>
      <c r="E432" s="110" t="s">
        <v>14</v>
      </c>
      <c r="F432" s="104" t="s">
        <v>11</v>
      </c>
      <c r="G432" s="104" t="s">
        <v>136</v>
      </c>
      <c r="H432" s="124">
        <v>31</v>
      </c>
      <c r="I432" s="124" t="s">
        <v>22</v>
      </c>
      <c r="J432" s="103">
        <v>0</v>
      </c>
      <c r="L432" s="104" t="s">
        <v>691</v>
      </c>
      <c r="M432" s="144">
        <v>592140.82752597798</v>
      </c>
      <c r="N432" s="144">
        <v>6492528.3221944598</v>
      </c>
    </row>
    <row r="433" spans="1:44" s="104" customFormat="1" x14ac:dyDescent="0.25">
      <c r="A433" s="130" t="s">
        <v>1196</v>
      </c>
      <c r="B433" s="104" t="s">
        <v>30</v>
      </c>
      <c r="C433" s="104" t="s">
        <v>653</v>
      </c>
      <c r="D433" s="104" t="s">
        <v>12</v>
      </c>
      <c r="E433" s="110" t="s">
        <v>781</v>
      </c>
      <c r="F433" s="104" t="s">
        <v>11</v>
      </c>
      <c r="G433" s="104" t="s">
        <v>137</v>
      </c>
      <c r="H433" s="124">
        <v>40</v>
      </c>
      <c r="I433" s="124" t="s">
        <v>24</v>
      </c>
      <c r="J433" s="103">
        <v>0</v>
      </c>
      <c r="K433" s="104" t="s">
        <v>16</v>
      </c>
      <c r="L433" s="104" t="s">
        <v>652</v>
      </c>
      <c r="M433" s="144">
        <v>550335.60719320597</v>
      </c>
      <c r="N433" s="144">
        <v>6335093.2280173702</v>
      </c>
    </row>
    <row r="434" spans="1:44" s="104" customFormat="1" x14ac:dyDescent="0.25">
      <c r="A434" s="130" t="s">
        <v>1197</v>
      </c>
      <c r="B434" s="104" t="s">
        <v>27</v>
      </c>
      <c r="C434" s="104" t="s">
        <v>144</v>
      </c>
      <c r="D434" s="104" t="s">
        <v>18</v>
      </c>
      <c r="E434" s="110" t="s">
        <v>783</v>
      </c>
      <c r="F434" s="104" t="s">
        <v>11</v>
      </c>
      <c r="G434" s="104" t="s">
        <v>136</v>
      </c>
      <c r="H434" s="124">
        <v>31</v>
      </c>
      <c r="I434" s="124" t="s">
        <v>22</v>
      </c>
      <c r="J434" s="103">
        <v>19</v>
      </c>
      <c r="L434" s="104" t="s">
        <v>692</v>
      </c>
      <c r="M434" s="144">
        <v>571183.463100967</v>
      </c>
      <c r="N434" s="144">
        <v>6154066.9860242996</v>
      </c>
    </row>
    <row r="435" spans="1:44" s="104" customFormat="1" x14ac:dyDescent="0.25">
      <c r="A435" s="130" t="s">
        <v>1198</v>
      </c>
      <c r="B435" s="104" t="s">
        <v>35</v>
      </c>
      <c r="C435" s="104" t="s">
        <v>35</v>
      </c>
      <c r="D435" s="104" t="s">
        <v>18</v>
      </c>
      <c r="E435" s="110" t="s">
        <v>67</v>
      </c>
      <c r="F435" s="104" t="s">
        <v>11</v>
      </c>
      <c r="G435" s="104" t="s">
        <v>136</v>
      </c>
      <c r="H435" s="124">
        <v>59</v>
      </c>
      <c r="I435" s="124" t="s">
        <v>22</v>
      </c>
      <c r="J435" s="103">
        <v>1</v>
      </c>
      <c r="L435" s="104" t="s">
        <v>682</v>
      </c>
      <c r="M435" s="144">
        <v>575889.55320536403</v>
      </c>
      <c r="N435" s="144">
        <v>6145159.12520447</v>
      </c>
    </row>
    <row r="436" spans="1:44" s="104" customFormat="1" x14ac:dyDescent="0.25">
      <c r="A436" s="130" t="s">
        <v>1199</v>
      </c>
      <c r="B436" s="104" t="s">
        <v>27</v>
      </c>
      <c r="C436" s="104" t="s">
        <v>694</v>
      </c>
      <c r="D436" s="104" t="s">
        <v>18</v>
      </c>
      <c r="E436" s="110" t="s">
        <v>781</v>
      </c>
      <c r="F436" s="104" t="s">
        <v>11</v>
      </c>
      <c r="G436" s="104" t="s">
        <v>136</v>
      </c>
      <c r="H436" s="124">
        <v>52</v>
      </c>
      <c r="I436" s="124" t="s">
        <v>22</v>
      </c>
      <c r="J436" s="103">
        <v>9</v>
      </c>
      <c r="K436" s="104" t="s">
        <v>21</v>
      </c>
      <c r="L436" s="104" t="s">
        <v>693</v>
      </c>
      <c r="M436" s="144">
        <v>617578.13891050406</v>
      </c>
      <c r="N436" s="144">
        <v>6153346.5524132103</v>
      </c>
    </row>
    <row r="437" spans="1:44" s="104" customFormat="1" x14ac:dyDescent="0.25">
      <c r="A437" s="130" t="s">
        <v>1200</v>
      </c>
      <c r="B437" s="104" t="s">
        <v>34</v>
      </c>
      <c r="C437" s="104" t="s">
        <v>192</v>
      </c>
      <c r="D437" s="104" t="s">
        <v>18</v>
      </c>
      <c r="E437" s="110" t="s">
        <v>782</v>
      </c>
      <c r="F437" s="104" t="s">
        <v>126</v>
      </c>
      <c r="G437" s="104" t="s">
        <v>126</v>
      </c>
      <c r="H437" s="124">
        <v>70</v>
      </c>
      <c r="I437" s="124" t="s">
        <v>24</v>
      </c>
      <c r="J437" s="103">
        <v>2</v>
      </c>
      <c r="K437" s="104" t="s">
        <v>11</v>
      </c>
      <c r="L437" s="104" t="s">
        <v>695</v>
      </c>
      <c r="M437" s="144">
        <v>687980.11856780003</v>
      </c>
      <c r="N437" s="144">
        <v>6132536.7936582696</v>
      </c>
    </row>
    <row r="438" spans="1:44" s="104" customFormat="1" x14ac:dyDescent="0.25">
      <c r="A438" s="130" t="s">
        <v>1201</v>
      </c>
      <c r="B438" s="104" t="s">
        <v>36</v>
      </c>
      <c r="C438" s="104" t="s">
        <v>36</v>
      </c>
      <c r="D438" s="104" t="s">
        <v>18</v>
      </c>
      <c r="E438" s="110" t="s">
        <v>782</v>
      </c>
      <c r="F438" s="104" t="s">
        <v>126</v>
      </c>
      <c r="G438" s="104" t="s">
        <v>126</v>
      </c>
      <c r="H438" s="124">
        <v>49</v>
      </c>
      <c r="I438" s="124" t="s">
        <v>22</v>
      </c>
      <c r="J438" s="103">
        <v>7</v>
      </c>
      <c r="K438" s="104" t="s">
        <v>11</v>
      </c>
      <c r="L438" s="104" t="s">
        <v>696</v>
      </c>
      <c r="M438" s="144">
        <v>399416.46626011003</v>
      </c>
      <c r="N438" s="144">
        <v>6425422.09043107</v>
      </c>
    </row>
    <row r="439" spans="1:44" s="104" customFormat="1" x14ac:dyDescent="0.25">
      <c r="A439" s="130" t="s">
        <v>1202</v>
      </c>
      <c r="B439" s="104" t="s">
        <v>38</v>
      </c>
      <c r="C439" s="104" t="s">
        <v>672</v>
      </c>
      <c r="D439" s="104" t="s">
        <v>18</v>
      </c>
      <c r="E439" s="110" t="s">
        <v>783</v>
      </c>
      <c r="F439" s="104" t="s">
        <v>11</v>
      </c>
      <c r="G439" s="104" t="s">
        <v>136</v>
      </c>
      <c r="H439" s="124">
        <v>47</v>
      </c>
      <c r="I439" s="124" t="s">
        <v>22</v>
      </c>
      <c r="J439" s="103">
        <v>2</v>
      </c>
      <c r="L439" s="104" t="s">
        <v>668</v>
      </c>
      <c r="M439" s="144">
        <v>636754.74987584795</v>
      </c>
      <c r="N439" s="144">
        <v>6579039.1272225901</v>
      </c>
    </row>
    <row r="440" spans="1:44" s="104" customFormat="1" x14ac:dyDescent="0.25">
      <c r="A440" s="130" t="s">
        <v>1203</v>
      </c>
      <c r="B440" s="104" t="s">
        <v>35</v>
      </c>
      <c r="C440" s="104" t="s">
        <v>35</v>
      </c>
      <c r="D440" s="104" t="s">
        <v>18</v>
      </c>
      <c r="E440" s="110" t="s">
        <v>781</v>
      </c>
      <c r="F440" s="104" t="s">
        <v>11</v>
      </c>
      <c r="G440" s="104" t="s">
        <v>136</v>
      </c>
      <c r="H440" s="124">
        <v>22</v>
      </c>
      <c r="I440" s="124" t="s">
        <v>22</v>
      </c>
      <c r="J440" s="103">
        <v>1</v>
      </c>
      <c r="K440" s="104" t="s">
        <v>17</v>
      </c>
      <c r="L440" s="104" t="s">
        <v>667</v>
      </c>
      <c r="M440" s="144">
        <v>583626.39288714703</v>
      </c>
      <c r="N440" s="144">
        <v>6140128.1307675298</v>
      </c>
    </row>
    <row r="441" spans="1:44" s="104" customFormat="1" x14ac:dyDescent="0.25">
      <c r="A441" s="130" t="s">
        <v>1204</v>
      </c>
      <c r="B441" s="104" t="s">
        <v>37</v>
      </c>
      <c r="C441" s="104" t="s">
        <v>134</v>
      </c>
      <c r="D441" s="104" t="s">
        <v>12</v>
      </c>
      <c r="E441" s="110" t="s">
        <v>781</v>
      </c>
      <c r="F441" s="104" t="s">
        <v>11</v>
      </c>
      <c r="G441" s="104" t="s">
        <v>136</v>
      </c>
      <c r="H441" s="124">
        <v>67</v>
      </c>
      <c r="I441" s="124" t="s">
        <v>22</v>
      </c>
      <c r="J441" s="103">
        <v>0</v>
      </c>
      <c r="K441" s="104" t="s">
        <v>16</v>
      </c>
      <c r="L441" s="104" t="s">
        <v>666</v>
      </c>
      <c r="M441" s="144">
        <v>444800.73000572203</v>
      </c>
      <c r="N441" s="144">
        <v>6375821.3052501203</v>
      </c>
    </row>
    <row r="442" spans="1:44" s="104" customFormat="1" x14ac:dyDescent="0.25">
      <c r="A442" s="130" t="s">
        <v>1205</v>
      </c>
      <c r="B442" s="104" t="s">
        <v>35</v>
      </c>
      <c r="C442" s="104" t="s">
        <v>35</v>
      </c>
      <c r="D442" s="104" t="s">
        <v>18</v>
      </c>
      <c r="E442" s="110" t="s">
        <v>781</v>
      </c>
      <c r="F442" s="104" t="s">
        <v>11</v>
      </c>
      <c r="G442" s="104" t="s">
        <v>136</v>
      </c>
      <c r="H442" s="124">
        <v>24</v>
      </c>
      <c r="I442" s="124" t="s">
        <v>22</v>
      </c>
      <c r="J442" s="103">
        <v>11</v>
      </c>
      <c r="K442" s="104" t="s">
        <v>21</v>
      </c>
      <c r="L442" s="104" t="s">
        <v>697</v>
      </c>
      <c r="M442" s="144">
        <v>579430.43934939895</v>
      </c>
      <c r="N442" s="144">
        <v>6144689.7753636902</v>
      </c>
    </row>
    <row r="443" spans="1:44" s="104" customFormat="1" x14ac:dyDescent="0.25">
      <c r="A443" s="130" t="s">
        <v>1206</v>
      </c>
      <c r="B443" s="104" t="s">
        <v>35</v>
      </c>
      <c r="C443" s="104" t="s">
        <v>35</v>
      </c>
      <c r="D443" s="104" t="s">
        <v>18</v>
      </c>
      <c r="E443" s="110" t="s">
        <v>783</v>
      </c>
      <c r="F443" s="104" t="s">
        <v>11</v>
      </c>
      <c r="G443" s="104" t="s">
        <v>136</v>
      </c>
      <c r="H443" s="124">
        <v>28</v>
      </c>
      <c r="I443" s="124" t="s">
        <v>22</v>
      </c>
      <c r="J443" s="103">
        <v>0</v>
      </c>
      <c r="L443" s="104" t="s">
        <v>670</v>
      </c>
      <c r="M443" s="144">
        <v>573175.96945213701</v>
      </c>
      <c r="N443" s="144">
        <v>6149965.7560839802</v>
      </c>
    </row>
    <row r="444" spans="1:44" s="104" customFormat="1" x14ac:dyDescent="0.25">
      <c r="A444" s="130" t="s">
        <v>1207</v>
      </c>
      <c r="B444" s="104" t="s">
        <v>27</v>
      </c>
      <c r="C444" s="104" t="s">
        <v>205</v>
      </c>
      <c r="D444" s="104" t="s">
        <v>12</v>
      </c>
      <c r="E444" s="110" t="s">
        <v>781</v>
      </c>
      <c r="F444" s="104" t="s">
        <v>19</v>
      </c>
      <c r="G444" s="104" t="s">
        <v>136</v>
      </c>
      <c r="H444" s="124">
        <v>77</v>
      </c>
      <c r="I444" s="124" t="s">
        <v>22</v>
      </c>
      <c r="J444" s="103">
        <v>8</v>
      </c>
      <c r="K444" s="104" t="s">
        <v>21</v>
      </c>
      <c r="L444" s="104" t="s">
        <v>750</v>
      </c>
      <c r="M444" s="144">
        <v>630314.14663013106</v>
      </c>
      <c r="N444" s="144">
        <v>6151502.6604867103</v>
      </c>
      <c r="O444" s="73"/>
      <c r="P444" s="73"/>
      <c r="Q444" s="73"/>
      <c r="R444" s="73"/>
      <c r="S444" s="73"/>
      <c r="T444" s="73"/>
      <c r="U444" s="73"/>
      <c r="V444" s="73"/>
      <c r="W444" s="73"/>
      <c r="X444" s="73"/>
      <c r="Y444" s="73"/>
      <c r="Z444" s="73"/>
      <c r="AA444" s="73"/>
      <c r="AB444" s="73"/>
      <c r="AC444" s="73"/>
      <c r="AD444" s="73"/>
      <c r="AE444" s="73"/>
      <c r="AF444" s="73"/>
      <c r="AG444" s="73"/>
      <c r="AH444" s="73"/>
      <c r="AI444" s="73"/>
      <c r="AJ444" s="73"/>
      <c r="AK444" s="73"/>
      <c r="AL444" s="73"/>
      <c r="AM444" s="73"/>
      <c r="AN444" s="73"/>
      <c r="AO444" s="73"/>
      <c r="AP444" s="73"/>
      <c r="AQ444" s="73"/>
      <c r="AR444" s="73"/>
    </row>
    <row r="445" spans="1:44" s="104" customFormat="1" x14ac:dyDescent="0.25">
      <c r="A445" s="130" t="s">
        <v>1208</v>
      </c>
      <c r="B445" s="104" t="s">
        <v>35</v>
      </c>
      <c r="C445" s="104" t="s">
        <v>35</v>
      </c>
      <c r="D445" s="104" t="s">
        <v>18</v>
      </c>
      <c r="E445" s="110" t="s">
        <v>781</v>
      </c>
      <c r="F445" s="104" t="s">
        <v>11</v>
      </c>
      <c r="G445" s="104" t="s">
        <v>136</v>
      </c>
      <c r="H445" s="124">
        <v>19</v>
      </c>
      <c r="I445" s="124" t="s">
        <v>22</v>
      </c>
      <c r="J445" s="103">
        <v>1</v>
      </c>
      <c r="K445" s="104" t="s">
        <v>11</v>
      </c>
      <c r="L445" s="104" t="s">
        <v>671</v>
      </c>
      <c r="M445" s="144">
        <v>569845.59865851095</v>
      </c>
      <c r="N445" s="144">
        <v>6148358.2405247604</v>
      </c>
    </row>
    <row r="446" spans="1:44" x14ac:dyDescent="0.25">
      <c r="A446" s="130" t="s">
        <v>1208</v>
      </c>
      <c r="B446" s="104" t="s">
        <v>35</v>
      </c>
      <c r="C446" s="104" t="s">
        <v>35</v>
      </c>
      <c r="D446" s="104" t="s">
        <v>18</v>
      </c>
      <c r="E446" s="110" t="s">
        <v>781</v>
      </c>
      <c r="F446" s="104" t="s">
        <v>11</v>
      </c>
      <c r="G446" s="104" t="s">
        <v>136</v>
      </c>
      <c r="H446" s="124">
        <v>30</v>
      </c>
      <c r="I446" s="124" t="s">
        <v>22</v>
      </c>
      <c r="J446" s="103">
        <v>0</v>
      </c>
      <c r="K446" s="104" t="s">
        <v>11</v>
      </c>
      <c r="L446" s="104" t="s">
        <v>671</v>
      </c>
      <c r="M446" s="144">
        <v>569845.59865851095</v>
      </c>
      <c r="N446" s="144">
        <v>6148358.2405247604</v>
      </c>
      <c r="O446" s="104"/>
      <c r="P446" s="104"/>
      <c r="Q446" s="104"/>
      <c r="R446" s="104"/>
      <c r="S446" s="104"/>
      <c r="T446" s="104"/>
      <c r="U446" s="104"/>
      <c r="V446" s="104"/>
      <c r="W446" s="104"/>
      <c r="X446" s="104"/>
      <c r="Y446" s="104"/>
      <c r="Z446" s="104"/>
      <c r="AA446" s="104"/>
      <c r="AB446" s="104"/>
      <c r="AC446" s="104"/>
      <c r="AD446" s="104"/>
      <c r="AE446" s="104"/>
      <c r="AF446" s="104"/>
      <c r="AG446" s="104"/>
      <c r="AH446" s="104"/>
      <c r="AI446" s="104"/>
      <c r="AJ446" s="104"/>
      <c r="AK446" s="104"/>
      <c r="AL446" s="104"/>
      <c r="AM446" s="104"/>
      <c r="AN446" s="104"/>
      <c r="AO446" s="104"/>
      <c r="AP446" s="104"/>
      <c r="AQ446" s="104"/>
      <c r="AR446" s="104"/>
    </row>
    <row r="447" spans="1:44" x14ac:dyDescent="0.25">
      <c r="A447" s="130" t="s">
        <v>1209</v>
      </c>
      <c r="B447" s="104" t="s">
        <v>27</v>
      </c>
      <c r="C447" s="104" t="s">
        <v>139</v>
      </c>
      <c r="D447" s="104" t="s">
        <v>18</v>
      </c>
      <c r="E447" s="110" t="s">
        <v>781</v>
      </c>
      <c r="F447" s="104" t="s">
        <v>11</v>
      </c>
      <c r="G447" s="104" t="s">
        <v>136</v>
      </c>
      <c r="H447" s="124">
        <v>47</v>
      </c>
      <c r="I447" s="124" t="s">
        <v>24</v>
      </c>
      <c r="J447" s="103">
        <v>0</v>
      </c>
      <c r="K447" s="104" t="s">
        <v>153</v>
      </c>
      <c r="L447" s="104" t="s">
        <v>669</v>
      </c>
      <c r="M447" s="144">
        <v>573093.22591665003</v>
      </c>
      <c r="N447" s="144">
        <v>6157089.2857355801</v>
      </c>
    </row>
    <row r="448" spans="1:44" s="104" customFormat="1" x14ac:dyDescent="0.25">
      <c r="A448" s="130" t="s">
        <v>1210</v>
      </c>
      <c r="B448" s="104" t="s">
        <v>37</v>
      </c>
      <c r="C448" s="104" t="s">
        <v>134</v>
      </c>
      <c r="D448" s="104" t="s">
        <v>12</v>
      </c>
      <c r="E448" s="110" t="s">
        <v>14</v>
      </c>
      <c r="F448" s="104" t="s">
        <v>17</v>
      </c>
      <c r="G448" s="104" t="s">
        <v>136</v>
      </c>
      <c r="H448" s="124">
        <v>26</v>
      </c>
      <c r="I448" s="124" t="s">
        <v>22</v>
      </c>
      <c r="J448" s="103">
        <v>0</v>
      </c>
      <c r="L448" s="104" t="s">
        <v>702</v>
      </c>
      <c r="M448" s="144">
        <v>445423.462992766</v>
      </c>
      <c r="N448" s="144">
        <v>6386363.4493773999</v>
      </c>
      <c r="O448" s="73"/>
      <c r="P448" s="73"/>
      <c r="Q448" s="73"/>
      <c r="R448" s="73"/>
      <c r="S448" s="73"/>
      <c r="T448" s="73"/>
      <c r="U448" s="73"/>
      <c r="V448" s="73"/>
      <c r="W448" s="73"/>
      <c r="X448" s="73"/>
      <c r="Y448" s="73"/>
      <c r="Z448" s="73"/>
      <c r="AA448" s="73"/>
      <c r="AB448" s="73"/>
      <c r="AC448" s="73"/>
      <c r="AD448" s="73"/>
      <c r="AE448" s="73"/>
      <c r="AF448" s="73"/>
      <c r="AG448" s="73"/>
      <c r="AH448" s="73"/>
      <c r="AI448" s="73"/>
      <c r="AJ448" s="73"/>
      <c r="AK448" s="73"/>
      <c r="AL448" s="73"/>
      <c r="AM448" s="73"/>
      <c r="AN448" s="73"/>
      <c r="AO448" s="73"/>
      <c r="AP448" s="73"/>
      <c r="AQ448" s="73"/>
      <c r="AR448" s="73"/>
    </row>
    <row r="449" spans="1:14" s="104" customFormat="1" x14ac:dyDescent="0.25">
      <c r="A449" s="130" t="s">
        <v>1211</v>
      </c>
      <c r="B449" s="104" t="s">
        <v>32</v>
      </c>
      <c r="C449" s="104" t="s">
        <v>134</v>
      </c>
      <c r="D449" s="104" t="s">
        <v>12</v>
      </c>
      <c r="E449" s="110" t="s">
        <v>781</v>
      </c>
      <c r="F449" s="104" t="s">
        <v>21</v>
      </c>
      <c r="G449" s="104" t="s">
        <v>136</v>
      </c>
      <c r="H449" s="124">
        <v>51</v>
      </c>
      <c r="I449" s="124" t="s">
        <v>22</v>
      </c>
      <c r="J449" s="103">
        <v>1</v>
      </c>
      <c r="K449" s="104" t="s">
        <v>17</v>
      </c>
      <c r="L449" s="104" t="s">
        <v>698</v>
      </c>
      <c r="M449" s="144">
        <v>553538.04377298395</v>
      </c>
      <c r="N449" s="144">
        <v>6293148.2839267803</v>
      </c>
    </row>
    <row r="450" spans="1:14" s="104" customFormat="1" x14ac:dyDescent="0.25">
      <c r="A450" s="130" t="s">
        <v>1212</v>
      </c>
      <c r="B450" s="104" t="s">
        <v>38</v>
      </c>
      <c r="C450" s="104" t="s">
        <v>674</v>
      </c>
      <c r="D450" s="104" t="s">
        <v>18</v>
      </c>
      <c r="E450" s="110" t="s">
        <v>781</v>
      </c>
      <c r="F450" s="104" t="s">
        <v>11</v>
      </c>
      <c r="G450" s="104" t="s">
        <v>136</v>
      </c>
      <c r="H450" s="124">
        <v>57</v>
      </c>
      <c r="I450" s="124" t="s">
        <v>22</v>
      </c>
      <c r="J450" s="103">
        <v>1</v>
      </c>
      <c r="K450" s="104" t="s">
        <v>21</v>
      </c>
      <c r="L450" s="104" t="s">
        <v>673</v>
      </c>
      <c r="M450" s="144">
        <v>673924.98520780599</v>
      </c>
      <c r="N450" s="144">
        <v>6483166.4308902603</v>
      </c>
    </row>
    <row r="451" spans="1:14" s="104" customFormat="1" x14ac:dyDescent="0.25">
      <c r="A451" s="130" t="s">
        <v>1213</v>
      </c>
      <c r="B451" s="104" t="s">
        <v>40</v>
      </c>
      <c r="C451" s="104" t="s">
        <v>134</v>
      </c>
      <c r="D451" s="104" t="s">
        <v>12</v>
      </c>
      <c r="E451" s="110" t="s">
        <v>781</v>
      </c>
      <c r="F451" s="104" t="s">
        <v>11</v>
      </c>
      <c r="G451" s="104" t="s">
        <v>136</v>
      </c>
      <c r="H451" s="124">
        <v>48</v>
      </c>
      <c r="I451" s="124" t="s">
        <v>24</v>
      </c>
      <c r="J451" s="103">
        <v>1</v>
      </c>
      <c r="K451" s="104" t="s">
        <v>46</v>
      </c>
      <c r="L451" s="104" t="s">
        <v>675</v>
      </c>
      <c r="M451" s="144">
        <v>423782.90367364301</v>
      </c>
      <c r="N451" s="144">
        <v>6527819.4556129798</v>
      </c>
    </row>
    <row r="452" spans="1:14" s="104" customFormat="1" x14ac:dyDescent="0.25">
      <c r="A452" s="130" t="s">
        <v>1214</v>
      </c>
      <c r="B452" s="104" t="s">
        <v>29</v>
      </c>
      <c r="C452" s="104" t="s">
        <v>146</v>
      </c>
      <c r="D452" s="104" t="s">
        <v>18</v>
      </c>
      <c r="E452" s="110" t="s">
        <v>781</v>
      </c>
      <c r="F452" s="104" t="s">
        <v>11</v>
      </c>
      <c r="G452" s="104" t="s">
        <v>136</v>
      </c>
      <c r="H452" s="124">
        <v>55</v>
      </c>
      <c r="I452" s="124" t="s">
        <v>22</v>
      </c>
      <c r="J452" s="103">
        <v>1</v>
      </c>
      <c r="K452" s="104" t="s">
        <v>17</v>
      </c>
      <c r="L452" s="104" t="s">
        <v>676</v>
      </c>
      <c r="M452" s="144">
        <v>381664.733575046</v>
      </c>
      <c r="N452" s="144">
        <v>6239686.2283447497</v>
      </c>
    </row>
    <row r="453" spans="1:14" s="104" customFormat="1" x14ac:dyDescent="0.25">
      <c r="A453" s="130" t="s">
        <v>1215</v>
      </c>
      <c r="B453" s="104" t="s">
        <v>32</v>
      </c>
      <c r="C453" s="104" t="s">
        <v>678</v>
      </c>
      <c r="D453" s="104" t="s">
        <v>18</v>
      </c>
      <c r="E453" s="110" t="s">
        <v>783</v>
      </c>
      <c r="F453" s="104" t="s">
        <v>11</v>
      </c>
      <c r="G453" s="104" t="s">
        <v>136</v>
      </c>
      <c r="H453" s="124">
        <v>48</v>
      </c>
      <c r="I453" s="124" t="s">
        <v>22</v>
      </c>
      <c r="J453" s="103">
        <v>1</v>
      </c>
      <c r="L453" s="104" t="s">
        <v>679</v>
      </c>
      <c r="M453" s="144">
        <v>553246.16885017301</v>
      </c>
      <c r="N453" s="144">
        <v>6192737.7521162396</v>
      </c>
    </row>
    <row r="454" spans="1:14" s="104" customFormat="1" x14ac:dyDescent="0.25">
      <c r="A454" s="130" t="s">
        <v>1216</v>
      </c>
      <c r="B454" s="104" t="s">
        <v>36</v>
      </c>
      <c r="C454" s="104" t="s">
        <v>36</v>
      </c>
      <c r="D454" s="104" t="s">
        <v>18</v>
      </c>
      <c r="E454" s="110" t="s">
        <v>67</v>
      </c>
      <c r="F454" s="104" t="s">
        <v>11</v>
      </c>
      <c r="G454" s="104" t="s">
        <v>136</v>
      </c>
      <c r="H454" s="124">
        <v>55</v>
      </c>
      <c r="I454" s="124" t="s">
        <v>22</v>
      </c>
      <c r="J454" s="103">
        <v>0</v>
      </c>
      <c r="L454" s="104" t="s">
        <v>677</v>
      </c>
      <c r="M454" s="144">
        <v>401563.19097804098</v>
      </c>
      <c r="N454" s="144">
        <v>6424405.8328124303</v>
      </c>
    </row>
    <row r="455" spans="1:14" s="104" customFormat="1" x14ac:dyDescent="0.25">
      <c r="A455" s="130" t="s">
        <v>1217</v>
      </c>
      <c r="B455" s="104" t="s">
        <v>40</v>
      </c>
      <c r="C455" s="104" t="s">
        <v>40</v>
      </c>
      <c r="D455" s="104" t="s">
        <v>18</v>
      </c>
      <c r="E455" s="110" t="s">
        <v>781</v>
      </c>
      <c r="F455" s="104" t="s">
        <v>19</v>
      </c>
      <c r="G455" s="104" t="s">
        <v>136</v>
      </c>
      <c r="H455" s="124">
        <v>75</v>
      </c>
      <c r="I455" s="124" t="s">
        <v>22</v>
      </c>
      <c r="J455" s="103">
        <v>0</v>
      </c>
      <c r="K455" s="104" t="s">
        <v>11</v>
      </c>
      <c r="L455" s="104" t="s">
        <v>680</v>
      </c>
      <c r="M455" s="144">
        <v>411002.56233741698</v>
      </c>
      <c r="N455" s="144">
        <v>6526467.9029480899</v>
      </c>
    </row>
    <row r="456" spans="1:14" s="104" customFormat="1" x14ac:dyDescent="0.25">
      <c r="A456" s="130" t="s">
        <v>1218</v>
      </c>
      <c r="B456" s="104" t="s">
        <v>44</v>
      </c>
      <c r="C456" s="104" t="s">
        <v>44</v>
      </c>
      <c r="D456" s="104" t="s">
        <v>18</v>
      </c>
      <c r="E456" s="110" t="s">
        <v>781</v>
      </c>
      <c r="F456" s="104" t="s">
        <v>11</v>
      </c>
      <c r="G456" s="104" t="s">
        <v>136</v>
      </c>
      <c r="H456" s="124">
        <v>49</v>
      </c>
      <c r="I456" s="124" t="s">
        <v>22</v>
      </c>
      <c r="J456" s="103">
        <v>1</v>
      </c>
      <c r="K456" s="104" t="s">
        <v>11</v>
      </c>
      <c r="L456" s="104" t="s">
        <v>683</v>
      </c>
      <c r="M456" s="144">
        <v>744206.67780229903</v>
      </c>
      <c r="N456" s="144">
        <v>6320311.2208466697</v>
      </c>
    </row>
    <row r="457" spans="1:14" s="104" customFormat="1" x14ac:dyDescent="0.25">
      <c r="A457" s="130" t="s">
        <v>1219</v>
      </c>
      <c r="B457" s="104" t="s">
        <v>42</v>
      </c>
      <c r="C457" s="104" t="s">
        <v>158</v>
      </c>
      <c r="D457" s="104" t="s">
        <v>18</v>
      </c>
      <c r="E457" s="110" t="s">
        <v>782</v>
      </c>
      <c r="F457" s="104" t="s">
        <v>126</v>
      </c>
      <c r="G457" s="104" t="s">
        <v>126</v>
      </c>
      <c r="H457" s="124">
        <v>68</v>
      </c>
      <c r="I457" s="124" t="s">
        <v>24</v>
      </c>
      <c r="J457" s="103">
        <v>1</v>
      </c>
      <c r="K457" s="104" t="s">
        <v>11</v>
      </c>
      <c r="L457" s="104" t="s">
        <v>681</v>
      </c>
      <c r="M457" s="144">
        <v>387134.26343150198</v>
      </c>
      <c r="N457" s="144">
        <v>6289316.3008747296</v>
      </c>
    </row>
    <row r="458" spans="1:14" s="104" customFormat="1" x14ac:dyDescent="0.25">
      <c r="A458" s="130" t="s">
        <v>1220</v>
      </c>
      <c r="B458" s="104" t="s">
        <v>35</v>
      </c>
      <c r="C458" s="104" t="s">
        <v>35</v>
      </c>
      <c r="D458" s="104" t="s">
        <v>18</v>
      </c>
      <c r="E458" s="110" t="s">
        <v>782</v>
      </c>
      <c r="F458" s="104" t="s">
        <v>126</v>
      </c>
      <c r="G458" s="104" t="s">
        <v>126</v>
      </c>
      <c r="H458" s="124">
        <v>85</v>
      </c>
      <c r="I458" s="124" t="s">
        <v>24</v>
      </c>
      <c r="J458" s="103">
        <v>0</v>
      </c>
      <c r="K458" s="104" t="s">
        <v>16</v>
      </c>
      <c r="L458" s="104" t="s">
        <v>684</v>
      </c>
      <c r="M458" s="144">
        <v>574393.73410601995</v>
      </c>
      <c r="N458" s="144">
        <v>6140955.3134906804</v>
      </c>
    </row>
    <row r="459" spans="1:14" s="104" customFormat="1" x14ac:dyDescent="0.25">
      <c r="A459" s="130" t="s">
        <v>1221</v>
      </c>
      <c r="B459" s="104" t="s">
        <v>38</v>
      </c>
      <c r="C459" s="104" t="s">
        <v>38</v>
      </c>
      <c r="D459" s="104" t="s">
        <v>18</v>
      </c>
      <c r="E459" s="110" t="s">
        <v>782</v>
      </c>
      <c r="F459" s="104" t="s">
        <v>126</v>
      </c>
      <c r="G459" s="104" t="s">
        <v>126</v>
      </c>
      <c r="H459" s="124">
        <v>78</v>
      </c>
      <c r="I459" s="124" t="s">
        <v>24</v>
      </c>
      <c r="J459" s="103">
        <v>1</v>
      </c>
      <c r="K459" s="104" t="s">
        <v>11</v>
      </c>
      <c r="L459" s="104" t="s">
        <v>686</v>
      </c>
      <c r="M459" s="144">
        <v>636497.05222820595</v>
      </c>
      <c r="N459" s="144">
        <v>6578811.3797298102</v>
      </c>
    </row>
    <row r="460" spans="1:14" s="104" customFormat="1" x14ac:dyDescent="0.25">
      <c r="A460" s="130" t="s">
        <v>1222</v>
      </c>
      <c r="B460" s="104" t="s">
        <v>35</v>
      </c>
      <c r="C460" s="104" t="s">
        <v>35</v>
      </c>
      <c r="D460" s="104" t="s">
        <v>18</v>
      </c>
      <c r="E460" s="110" t="s">
        <v>14</v>
      </c>
      <c r="F460" s="104" t="s">
        <v>21</v>
      </c>
      <c r="G460" s="104" t="s">
        <v>136</v>
      </c>
      <c r="H460" s="124">
        <v>52</v>
      </c>
      <c r="I460" s="124" t="s">
        <v>22</v>
      </c>
      <c r="J460" s="103">
        <v>0</v>
      </c>
      <c r="L460" s="104" t="s">
        <v>685</v>
      </c>
      <c r="M460" s="144">
        <v>576253.22321004095</v>
      </c>
      <c r="N460" s="144">
        <v>6151884.2612867104</v>
      </c>
    </row>
    <row r="461" spans="1:14" s="104" customFormat="1" x14ac:dyDescent="0.25">
      <c r="A461" s="130" t="s">
        <v>1223</v>
      </c>
      <c r="B461" s="104" t="s">
        <v>40</v>
      </c>
      <c r="C461" s="104" t="s">
        <v>40</v>
      </c>
      <c r="D461" s="104" t="s">
        <v>18</v>
      </c>
      <c r="E461" s="110" t="s">
        <v>781</v>
      </c>
      <c r="F461" s="104" t="s">
        <v>11</v>
      </c>
      <c r="G461" s="104" t="s">
        <v>137</v>
      </c>
      <c r="H461" s="124">
        <v>19</v>
      </c>
      <c r="I461" s="124" t="s">
        <v>24</v>
      </c>
      <c r="J461" s="103">
        <v>0</v>
      </c>
      <c r="K461" s="104" t="s">
        <v>21</v>
      </c>
      <c r="L461" s="104" t="s">
        <v>699</v>
      </c>
      <c r="M461" s="144">
        <v>406404.977555427</v>
      </c>
      <c r="N461" s="144">
        <v>6525384.4652373604</v>
      </c>
    </row>
    <row r="462" spans="1:14" s="104" customFormat="1" x14ac:dyDescent="0.25">
      <c r="A462" s="130" t="s">
        <v>1224</v>
      </c>
      <c r="B462" s="104" t="s">
        <v>35</v>
      </c>
      <c r="C462" s="104" t="s">
        <v>35</v>
      </c>
      <c r="D462" s="104" t="s">
        <v>18</v>
      </c>
      <c r="E462" s="110" t="s">
        <v>781</v>
      </c>
      <c r="F462" s="104" t="s">
        <v>17</v>
      </c>
      <c r="G462" s="104" t="s">
        <v>136</v>
      </c>
      <c r="H462" s="150"/>
      <c r="I462" s="124" t="s">
        <v>24</v>
      </c>
      <c r="J462" s="103">
        <v>4</v>
      </c>
      <c r="K462" s="104" t="s">
        <v>17</v>
      </c>
      <c r="L462" s="104" t="s">
        <v>700</v>
      </c>
      <c r="M462" s="144">
        <v>576430.51748967799</v>
      </c>
      <c r="N462" s="144">
        <v>6154870.5742747402</v>
      </c>
    </row>
    <row r="463" spans="1:14" s="104" customFormat="1" x14ac:dyDescent="0.25">
      <c r="A463" s="130" t="s">
        <v>1225</v>
      </c>
      <c r="B463" s="104" t="s">
        <v>32</v>
      </c>
      <c r="C463" s="104" t="s">
        <v>32</v>
      </c>
      <c r="D463" s="104" t="s">
        <v>18</v>
      </c>
      <c r="E463" s="110" t="s">
        <v>781</v>
      </c>
      <c r="F463" s="104" t="s">
        <v>11</v>
      </c>
      <c r="G463" s="104" t="s">
        <v>136</v>
      </c>
      <c r="H463" s="124">
        <v>39</v>
      </c>
      <c r="I463" s="124" t="s">
        <v>22</v>
      </c>
      <c r="J463" s="103">
        <v>0</v>
      </c>
      <c r="K463" s="104" t="s">
        <v>11</v>
      </c>
      <c r="L463" s="104" t="s">
        <v>687</v>
      </c>
      <c r="M463" s="144">
        <v>572643.64783182205</v>
      </c>
      <c r="N463" s="144">
        <v>6226094.8480699603</v>
      </c>
    </row>
    <row r="464" spans="1:14" s="104" customFormat="1" x14ac:dyDescent="0.25">
      <c r="A464" s="130" t="s">
        <v>1226</v>
      </c>
      <c r="B464" s="104" t="s">
        <v>35</v>
      </c>
      <c r="C464" s="104" t="s">
        <v>35</v>
      </c>
      <c r="D464" s="104" t="s">
        <v>18</v>
      </c>
      <c r="E464" s="110" t="s">
        <v>781</v>
      </c>
      <c r="F464" s="104" t="s">
        <v>11</v>
      </c>
      <c r="G464" s="104" t="s">
        <v>136</v>
      </c>
      <c r="H464" s="124">
        <v>76</v>
      </c>
      <c r="I464" s="124" t="s">
        <v>24</v>
      </c>
      <c r="J464" s="103">
        <v>1</v>
      </c>
      <c r="K464" s="104" t="s">
        <v>11</v>
      </c>
      <c r="L464" s="104" t="s">
        <v>688</v>
      </c>
      <c r="M464" s="144">
        <v>569278.39391665498</v>
      </c>
      <c r="N464" s="144">
        <v>6149744.2379574804</v>
      </c>
    </row>
    <row r="465" spans="1:44" s="104" customFormat="1" x14ac:dyDescent="0.25">
      <c r="A465" s="130" t="s">
        <v>1227</v>
      </c>
      <c r="B465" s="104" t="s">
        <v>27</v>
      </c>
      <c r="C465" s="104" t="s">
        <v>689</v>
      </c>
      <c r="D465" s="104" t="s">
        <v>12</v>
      </c>
      <c r="E465" s="110" t="s">
        <v>783</v>
      </c>
      <c r="F465" s="104" t="s">
        <v>11</v>
      </c>
      <c r="G465" s="104" t="s">
        <v>136</v>
      </c>
      <c r="H465" s="124">
        <v>65</v>
      </c>
      <c r="I465" s="124" t="s">
        <v>22</v>
      </c>
      <c r="J465" s="103">
        <v>0</v>
      </c>
      <c r="L465" s="104" t="s">
        <v>690</v>
      </c>
      <c r="M465" s="144">
        <v>626808.66481733602</v>
      </c>
      <c r="N465" s="144">
        <v>6183153.2442134898</v>
      </c>
    </row>
    <row r="466" spans="1:44" s="104" customFormat="1" x14ac:dyDescent="0.25">
      <c r="A466" s="130" t="s">
        <v>1228</v>
      </c>
      <c r="B466" s="104" t="s">
        <v>35</v>
      </c>
      <c r="C466" s="104" t="s">
        <v>35</v>
      </c>
      <c r="D466" s="104" t="s">
        <v>18</v>
      </c>
      <c r="E466" s="110" t="s">
        <v>781</v>
      </c>
      <c r="F466" s="104" t="s">
        <v>17</v>
      </c>
      <c r="G466" s="104" t="s">
        <v>136</v>
      </c>
      <c r="H466" s="124">
        <v>79</v>
      </c>
      <c r="I466" s="124" t="s">
        <v>24</v>
      </c>
      <c r="J466" s="103">
        <v>0</v>
      </c>
      <c r="K466" s="104" t="s">
        <v>17</v>
      </c>
      <c r="L466" s="104" t="s">
        <v>324</v>
      </c>
      <c r="M466" s="144">
        <v>582656.76576488197</v>
      </c>
      <c r="N466" s="144">
        <v>6138092.1584646497</v>
      </c>
    </row>
    <row r="467" spans="1:44" s="104" customFormat="1" x14ac:dyDescent="0.25">
      <c r="A467" s="130" t="s">
        <v>1229</v>
      </c>
      <c r="B467" s="104" t="s">
        <v>33</v>
      </c>
      <c r="C467" s="104" t="s">
        <v>703</v>
      </c>
      <c r="D467" s="104" t="s">
        <v>12</v>
      </c>
      <c r="E467" s="110" t="s">
        <v>14</v>
      </c>
      <c r="F467" s="104" t="s">
        <v>16</v>
      </c>
      <c r="G467" s="104" t="s">
        <v>136</v>
      </c>
      <c r="H467" s="124">
        <v>31</v>
      </c>
      <c r="I467" s="124" t="s">
        <v>22</v>
      </c>
      <c r="J467" s="103">
        <v>0</v>
      </c>
      <c r="L467" s="104" t="s">
        <v>704</v>
      </c>
      <c r="M467" s="144">
        <v>689501.8297</v>
      </c>
      <c r="N467" s="144">
        <v>6207812.2460000003</v>
      </c>
    </row>
    <row r="468" spans="1:44" s="104" customFormat="1" x14ac:dyDescent="0.25">
      <c r="A468" s="130" t="s">
        <v>1230</v>
      </c>
      <c r="B468" s="104" t="s">
        <v>35</v>
      </c>
      <c r="C468" s="104" t="s">
        <v>35</v>
      </c>
      <c r="D468" s="104" t="s">
        <v>18</v>
      </c>
      <c r="E468" s="110" t="s">
        <v>781</v>
      </c>
      <c r="F468" s="104" t="s">
        <v>11</v>
      </c>
      <c r="G468" s="104" t="s">
        <v>136</v>
      </c>
      <c r="H468" s="124">
        <v>24</v>
      </c>
      <c r="I468" s="124" t="s">
        <v>22</v>
      </c>
      <c r="J468" s="103">
        <v>0</v>
      </c>
      <c r="K468" s="104" t="s">
        <v>17</v>
      </c>
      <c r="L468" s="104" t="s">
        <v>701</v>
      </c>
      <c r="M468" s="144">
        <v>579029.75214999402</v>
      </c>
      <c r="N468" s="144">
        <v>6149652.45951402</v>
      </c>
    </row>
    <row r="469" spans="1:44" s="104" customFormat="1" x14ac:dyDescent="0.25">
      <c r="A469" s="130" t="s">
        <v>1231</v>
      </c>
      <c r="B469" s="104" t="s">
        <v>27</v>
      </c>
      <c r="C469" s="104" t="s">
        <v>529</v>
      </c>
      <c r="D469" s="104" t="s">
        <v>18</v>
      </c>
      <c r="E469" s="110" t="s">
        <v>783</v>
      </c>
      <c r="F469" s="104" t="s">
        <v>11</v>
      </c>
      <c r="G469" s="104" t="s">
        <v>136</v>
      </c>
      <c r="H469" s="124">
        <v>32</v>
      </c>
      <c r="I469" s="124" t="s">
        <v>22</v>
      </c>
      <c r="J469" s="103">
        <v>1</v>
      </c>
      <c r="L469" s="104" t="s">
        <v>705</v>
      </c>
      <c r="M469" s="144">
        <v>594072.25306206697</v>
      </c>
      <c r="N469" s="144">
        <v>6145097.30909645</v>
      </c>
    </row>
    <row r="470" spans="1:44" s="104" customFormat="1" x14ac:dyDescent="0.25">
      <c r="A470" s="130" t="s">
        <v>1232</v>
      </c>
      <c r="B470" s="104" t="s">
        <v>35</v>
      </c>
      <c r="C470" s="104" t="s">
        <v>35</v>
      </c>
      <c r="D470" s="104" t="s">
        <v>18</v>
      </c>
      <c r="E470" s="110" t="s">
        <v>782</v>
      </c>
      <c r="F470" s="104" t="s">
        <v>126</v>
      </c>
      <c r="G470" s="104" t="s">
        <v>126</v>
      </c>
      <c r="H470" s="124">
        <v>73</v>
      </c>
      <c r="I470" s="124" t="s">
        <v>22</v>
      </c>
      <c r="J470" s="103">
        <v>0</v>
      </c>
      <c r="K470" s="104" t="s">
        <v>17</v>
      </c>
      <c r="L470" s="104" t="s">
        <v>707</v>
      </c>
      <c r="M470" s="144">
        <v>580872.39453924203</v>
      </c>
      <c r="N470" s="144">
        <v>6138007.2902252404</v>
      </c>
    </row>
    <row r="471" spans="1:44" s="104" customFormat="1" x14ac:dyDescent="0.25">
      <c r="A471" s="130" t="s">
        <v>1233</v>
      </c>
      <c r="B471" s="104" t="s">
        <v>42</v>
      </c>
      <c r="C471" s="104" t="s">
        <v>134</v>
      </c>
      <c r="D471" s="104" t="s">
        <v>12</v>
      </c>
      <c r="E471" s="110" t="s">
        <v>784</v>
      </c>
      <c r="F471" s="104" t="s">
        <v>17</v>
      </c>
      <c r="G471" s="104" t="s">
        <v>136</v>
      </c>
      <c r="H471" s="124">
        <v>64</v>
      </c>
      <c r="I471" s="124" t="s">
        <v>22</v>
      </c>
      <c r="J471" s="103">
        <v>0</v>
      </c>
      <c r="L471" s="104" t="s">
        <v>706</v>
      </c>
      <c r="M471" s="144">
        <v>453889.77</v>
      </c>
      <c r="N471" s="144">
        <v>6263203.5300000003</v>
      </c>
    </row>
    <row r="472" spans="1:44" s="104" customFormat="1" x14ac:dyDescent="0.25">
      <c r="A472" s="130" t="s">
        <v>1234</v>
      </c>
      <c r="B472" s="104" t="s">
        <v>5</v>
      </c>
      <c r="C472" s="104" t="s">
        <v>5</v>
      </c>
      <c r="D472" s="104" t="s">
        <v>18</v>
      </c>
      <c r="E472" s="110" t="s">
        <v>781</v>
      </c>
      <c r="F472" s="104" t="s">
        <v>11</v>
      </c>
      <c r="G472" s="104" t="s">
        <v>136</v>
      </c>
      <c r="H472" s="124">
        <v>27</v>
      </c>
      <c r="I472" s="124" t="s">
        <v>22</v>
      </c>
      <c r="J472" s="103">
        <v>0</v>
      </c>
      <c r="K472" s="104" t="s">
        <v>11</v>
      </c>
      <c r="L472" s="104" t="s">
        <v>708</v>
      </c>
      <c r="M472" s="144">
        <v>598248.44408484804</v>
      </c>
      <c r="N472" s="144">
        <v>6489296.6892988598</v>
      </c>
    </row>
    <row r="473" spans="1:44" s="104" customFormat="1" x14ac:dyDescent="0.25">
      <c r="A473" s="130" t="s">
        <v>1235</v>
      </c>
      <c r="B473" s="104" t="s">
        <v>35</v>
      </c>
      <c r="C473" s="104" t="s">
        <v>35</v>
      </c>
      <c r="D473" s="104" t="s">
        <v>18</v>
      </c>
      <c r="E473" s="110" t="s">
        <v>781</v>
      </c>
      <c r="F473" s="104" t="s">
        <v>11</v>
      </c>
      <c r="G473" s="104" t="s">
        <v>136</v>
      </c>
      <c r="H473" s="124">
        <v>32</v>
      </c>
      <c r="I473" s="124" t="s">
        <v>22</v>
      </c>
      <c r="J473" s="103">
        <v>0</v>
      </c>
      <c r="K473" s="104" t="s">
        <v>17</v>
      </c>
      <c r="L473" s="104" t="s">
        <v>709</v>
      </c>
      <c r="M473" s="144">
        <v>576061.07019652799</v>
      </c>
      <c r="N473" s="144">
        <v>6145725.7316080397</v>
      </c>
    </row>
    <row r="474" spans="1:44" s="104" customFormat="1" x14ac:dyDescent="0.25">
      <c r="A474" s="130" t="s">
        <v>1236</v>
      </c>
      <c r="B474" s="104" t="s">
        <v>27</v>
      </c>
      <c r="C474" s="104" t="s">
        <v>225</v>
      </c>
      <c r="D474" s="104" t="s">
        <v>12</v>
      </c>
      <c r="E474" s="110" t="s">
        <v>781</v>
      </c>
      <c r="F474" s="104" t="s">
        <v>11</v>
      </c>
      <c r="G474" s="104" t="s">
        <v>136</v>
      </c>
      <c r="H474" s="124">
        <v>47</v>
      </c>
      <c r="I474" s="124" t="s">
        <v>22</v>
      </c>
      <c r="J474" s="103">
        <v>3</v>
      </c>
      <c r="K474" s="104" t="s">
        <v>17</v>
      </c>
      <c r="L474" s="104" t="s">
        <v>743</v>
      </c>
      <c r="M474" s="144">
        <v>612312.61052570899</v>
      </c>
      <c r="N474" s="144">
        <v>6156241.2355480604</v>
      </c>
      <c r="O474" s="73"/>
      <c r="P474" s="73"/>
      <c r="Q474" s="73"/>
      <c r="R474" s="73"/>
      <c r="S474" s="73"/>
      <c r="T474" s="73"/>
      <c r="U474" s="73"/>
      <c r="V474" s="73"/>
      <c r="W474" s="73"/>
      <c r="X474" s="73"/>
      <c r="Y474" s="73"/>
      <c r="Z474" s="73"/>
      <c r="AA474" s="73"/>
      <c r="AB474" s="73"/>
      <c r="AC474" s="73"/>
      <c r="AD474" s="73"/>
      <c r="AE474" s="73"/>
      <c r="AF474" s="73"/>
      <c r="AG474" s="73"/>
      <c r="AH474" s="73"/>
      <c r="AI474" s="73"/>
      <c r="AJ474" s="73"/>
      <c r="AK474" s="73"/>
      <c r="AL474" s="73"/>
      <c r="AM474" s="73"/>
      <c r="AN474" s="73"/>
      <c r="AO474" s="73"/>
      <c r="AP474" s="73"/>
      <c r="AQ474" s="73"/>
      <c r="AR474" s="73"/>
    </row>
    <row r="475" spans="1:44" s="104" customFormat="1" x14ac:dyDescent="0.25">
      <c r="A475" s="130" t="s">
        <v>1237</v>
      </c>
      <c r="B475" s="104" t="s">
        <v>35</v>
      </c>
      <c r="C475" s="104" t="s">
        <v>35</v>
      </c>
      <c r="D475" s="104" t="s">
        <v>18</v>
      </c>
      <c r="E475" s="110" t="s">
        <v>781</v>
      </c>
      <c r="F475" s="104" t="s">
        <v>11</v>
      </c>
      <c r="G475" s="104" t="s">
        <v>136</v>
      </c>
      <c r="H475" s="124">
        <v>50</v>
      </c>
      <c r="I475" s="124" t="s">
        <v>22</v>
      </c>
      <c r="J475" s="103">
        <v>1</v>
      </c>
      <c r="K475" s="104" t="s">
        <v>11</v>
      </c>
      <c r="L475" s="104" t="s">
        <v>710</v>
      </c>
      <c r="M475" s="144">
        <v>578892.287254986</v>
      </c>
      <c r="N475" s="144">
        <v>6142109.9135671398</v>
      </c>
    </row>
    <row r="476" spans="1:44" s="104" customFormat="1" x14ac:dyDescent="0.25">
      <c r="A476" s="130" t="s">
        <v>1238</v>
      </c>
      <c r="B476" s="104" t="s">
        <v>35</v>
      </c>
      <c r="C476" s="104" t="s">
        <v>35</v>
      </c>
      <c r="D476" s="104" t="s">
        <v>18</v>
      </c>
      <c r="E476" s="110" t="s">
        <v>782</v>
      </c>
      <c r="F476" s="104" t="s">
        <v>126</v>
      </c>
      <c r="G476" s="104" t="s">
        <v>126</v>
      </c>
      <c r="H476" s="124">
        <v>53</v>
      </c>
      <c r="I476" s="124" t="s">
        <v>22</v>
      </c>
      <c r="J476" s="103">
        <v>0</v>
      </c>
      <c r="K476" s="104" t="s">
        <v>17</v>
      </c>
      <c r="L476" s="104" t="s">
        <v>711</v>
      </c>
      <c r="M476" s="144">
        <v>578840.15869466495</v>
      </c>
      <c r="N476" s="144">
        <v>6144323.5723936399</v>
      </c>
    </row>
    <row r="477" spans="1:44" s="104" customFormat="1" x14ac:dyDescent="0.25">
      <c r="A477" s="130" t="s">
        <v>1239</v>
      </c>
      <c r="B477" s="104" t="s">
        <v>38</v>
      </c>
      <c r="C477" s="104" t="s">
        <v>38</v>
      </c>
      <c r="D477" s="104" t="s">
        <v>18</v>
      </c>
      <c r="E477" s="110" t="s">
        <v>783</v>
      </c>
      <c r="F477" s="104" t="s">
        <v>11</v>
      </c>
      <c r="G477" s="104" t="s">
        <v>136</v>
      </c>
      <c r="H477" s="124">
        <v>24</v>
      </c>
      <c r="I477" s="124" t="s">
        <v>22</v>
      </c>
      <c r="J477" s="103">
        <v>1</v>
      </c>
      <c r="L477" s="104" t="s">
        <v>715</v>
      </c>
      <c r="M477" s="144">
        <v>641943.45299999998</v>
      </c>
      <c r="N477" s="144">
        <v>6579973.4856000002</v>
      </c>
    </row>
    <row r="478" spans="1:44" s="104" customFormat="1" x14ac:dyDescent="0.25">
      <c r="A478" s="130" t="s">
        <v>1240</v>
      </c>
      <c r="B478" s="104" t="s">
        <v>35</v>
      </c>
      <c r="C478" s="104" t="s">
        <v>35</v>
      </c>
      <c r="D478" s="104" t="s">
        <v>18</v>
      </c>
      <c r="E478" s="110" t="s">
        <v>781</v>
      </c>
      <c r="F478" s="104" t="s">
        <v>11</v>
      </c>
      <c r="G478" s="104" t="s">
        <v>136</v>
      </c>
      <c r="H478" s="124">
        <v>48</v>
      </c>
      <c r="I478" s="124" t="s">
        <v>22</v>
      </c>
      <c r="J478" s="103">
        <v>1</v>
      </c>
      <c r="K478" s="104" t="s">
        <v>21</v>
      </c>
      <c r="L478" s="104" t="s">
        <v>716</v>
      </c>
      <c r="M478" s="144">
        <v>570248.92519453797</v>
      </c>
      <c r="N478" s="144">
        <v>6143371.3502670303</v>
      </c>
    </row>
    <row r="479" spans="1:44" s="104" customFormat="1" x14ac:dyDescent="0.25">
      <c r="A479" s="130" t="s">
        <v>1241</v>
      </c>
      <c r="B479" s="104" t="s">
        <v>27</v>
      </c>
      <c r="C479" s="104" t="s">
        <v>134</v>
      </c>
      <c r="D479" s="104" t="s">
        <v>12</v>
      </c>
      <c r="E479" s="110" t="s">
        <v>14</v>
      </c>
      <c r="F479" s="104" t="s">
        <v>17</v>
      </c>
      <c r="G479" s="104" t="s">
        <v>136</v>
      </c>
      <c r="H479" s="124">
        <v>29</v>
      </c>
      <c r="I479" s="124" t="s">
        <v>22</v>
      </c>
      <c r="J479" s="103">
        <v>0</v>
      </c>
      <c r="L479" s="104" t="s">
        <v>719</v>
      </c>
      <c r="M479" s="144">
        <v>560329.02986186196</v>
      </c>
      <c r="N479" s="144">
        <v>6183780.4992977902</v>
      </c>
    </row>
    <row r="480" spans="1:44" s="104" customFormat="1" x14ac:dyDescent="0.25">
      <c r="A480" s="130" t="s">
        <v>1242</v>
      </c>
      <c r="B480" s="104" t="s">
        <v>27</v>
      </c>
      <c r="C480" s="104" t="s">
        <v>139</v>
      </c>
      <c r="D480" s="104" t="s">
        <v>18</v>
      </c>
      <c r="E480" s="110" t="s">
        <v>782</v>
      </c>
      <c r="F480" s="104" t="s">
        <v>126</v>
      </c>
      <c r="G480" s="104" t="s">
        <v>126</v>
      </c>
      <c r="H480" s="124">
        <v>81</v>
      </c>
      <c r="I480" s="124" t="s">
        <v>24</v>
      </c>
      <c r="J480" s="103">
        <v>0</v>
      </c>
      <c r="K480" s="104" t="s">
        <v>16</v>
      </c>
      <c r="L480" s="104" t="s">
        <v>717</v>
      </c>
      <c r="M480" s="144">
        <v>571935.19536740705</v>
      </c>
      <c r="N480" s="144">
        <v>6158349.1002739202</v>
      </c>
    </row>
    <row r="481" spans="1:44" s="104" customFormat="1" x14ac:dyDescent="0.25">
      <c r="A481" s="130" t="s">
        <v>1243</v>
      </c>
      <c r="B481" s="104" t="s">
        <v>35</v>
      </c>
      <c r="C481" s="104" t="s">
        <v>35</v>
      </c>
      <c r="D481" s="104" t="s">
        <v>18</v>
      </c>
      <c r="E481" s="110" t="s">
        <v>781</v>
      </c>
      <c r="F481" s="104" t="s">
        <v>17</v>
      </c>
      <c r="G481" s="104" t="s">
        <v>136</v>
      </c>
      <c r="H481" s="124">
        <v>27</v>
      </c>
      <c r="I481" s="124" t="s">
        <v>22</v>
      </c>
      <c r="J481" s="103">
        <v>1</v>
      </c>
      <c r="K481" s="104" t="s">
        <v>17</v>
      </c>
      <c r="L481" s="104" t="s">
        <v>731</v>
      </c>
      <c r="M481" s="144">
        <v>575569.43557903904</v>
      </c>
      <c r="N481" s="144">
        <v>6143871.2153599197</v>
      </c>
    </row>
    <row r="482" spans="1:44" s="104" customFormat="1" x14ac:dyDescent="0.25">
      <c r="A482" s="130" t="s">
        <v>1244</v>
      </c>
      <c r="B482" s="104" t="s">
        <v>30</v>
      </c>
      <c r="C482" s="104" t="s">
        <v>30</v>
      </c>
      <c r="D482" s="104" t="s">
        <v>12</v>
      </c>
      <c r="E482" s="110" t="s">
        <v>781</v>
      </c>
      <c r="F482" s="104" t="s">
        <v>11</v>
      </c>
      <c r="G482" s="104" t="s">
        <v>136</v>
      </c>
      <c r="H482" s="124">
        <v>18</v>
      </c>
      <c r="I482" s="124" t="s">
        <v>22</v>
      </c>
      <c r="J482" s="103">
        <v>1</v>
      </c>
      <c r="K482" s="104" t="s">
        <v>21</v>
      </c>
      <c r="L482" s="104" t="s">
        <v>720</v>
      </c>
      <c r="M482" s="144">
        <v>544748.02</v>
      </c>
      <c r="N482" s="144">
        <v>6304047.7699999996</v>
      </c>
    </row>
    <row r="483" spans="1:44" s="104" customFormat="1" x14ac:dyDescent="0.25">
      <c r="A483" s="130" t="s">
        <v>1245</v>
      </c>
      <c r="B483" s="104" t="s">
        <v>27</v>
      </c>
      <c r="C483" s="104" t="s">
        <v>721</v>
      </c>
      <c r="D483" s="104" t="s">
        <v>18</v>
      </c>
      <c r="E483" s="110" t="s">
        <v>783</v>
      </c>
      <c r="F483" s="104" t="s">
        <v>11</v>
      </c>
      <c r="G483" s="104" t="s">
        <v>136</v>
      </c>
      <c r="H483" s="124">
        <v>32</v>
      </c>
      <c r="I483" s="124" t="s">
        <v>24</v>
      </c>
      <c r="J483" s="103">
        <v>1</v>
      </c>
      <c r="L483" s="104" t="s">
        <v>722</v>
      </c>
      <c r="M483" s="144">
        <v>605313.09798403096</v>
      </c>
      <c r="N483" s="144">
        <v>6151308.4171742303</v>
      </c>
    </row>
    <row r="484" spans="1:44" s="104" customFormat="1" x14ac:dyDescent="0.25">
      <c r="A484" s="130" t="s">
        <v>1246</v>
      </c>
      <c r="B484" s="104" t="s">
        <v>28</v>
      </c>
      <c r="C484" s="104" t="s">
        <v>724</v>
      </c>
      <c r="D484" s="104" t="s">
        <v>12</v>
      </c>
      <c r="E484" s="110" t="s">
        <v>781</v>
      </c>
      <c r="F484" s="104" t="s">
        <v>11</v>
      </c>
      <c r="G484" s="104" t="s">
        <v>136</v>
      </c>
      <c r="H484" s="124">
        <v>44</v>
      </c>
      <c r="I484" s="124" t="s">
        <v>22</v>
      </c>
      <c r="J484" s="103">
        <v>1</v>
      </c>
      <c r="K484" s="104" t="s">
        <v>11</v>
      </c>
      <c r="L484" s="104" t="s">
        <v>723</v>
      </c>
      <c r="M484" s="144">
        <v>730762.36138255801</v>
      </c>
      <c r="N484" s="144">
        <v>6399464.2676526001</v>
      </c>
    </row>
    <row r="485" spans="1:44" s="104" customFormat="1" x14ac:dyDescent="0.25">
      <c r="A485" s="130" t="s">
        <v>1247</v>
      </c>
      <c r="B485" s="104" t="s">
        <v>27</v>
      </c>
      <c r="C485" s="104" t="s">
        <v>726</v>
      </c>
      <c r="D485" s="104" t="s">
        <v>18</v>
      </c>
      <c r="E485" s="110" t="s">
        <v>783</v>
      </c>
      <c r="F485" s="104" t="s">
        <v>11</v>
      </c>
      <c r="G485" s="104" t="s">
        <v>137</v>
      </c>
      <c r="H485" s="124">
        <v>15</v>
      </c>
      <c r="I485" s="124" t="s">
        <v>24</v>
      </c>
      <c r="J485" s="103">
        <v>0</v>
      </c>
      <c r="L485" s="104" t="s">
        <v>725</v>
      </c>
      <c r="M485" s="144">
        <v>632059.07395415194</v>
      </c>
      <c r="N485" s="144">
        <v>6149769.95792937</v>
      </c>
    </row>
    <row r="486" spans="1:44" s="104" customFormat="1" x14ac:dyDescent="0.25">
      <c r="A486" s="130" t="s">
        <v>1248</v>
      </c>
      <c r="B486" s="104" t="s">
        <v>35</v>
      </c>
      <c r="C486" s="104" t="s">
        <v>35</v>
      </c>
      <c r="D486" s="104" t="s">
        <v>18</v>
      </c>
      <c r="E486" s="110" t="s">
        <v>782</v>
      </c>
      <c r="F486" s="104" t="s">
        <v>126</v>
      </c>
      <c r="G486" s="104" t="s">
        <v>126</v>
      </c>
      <c r="H486" s="124">
        <v>56</v>
      </c>
      <c r="I486" s="124" t="s">
        <v>22</v>
      </c>
      <c r="J486" s="103">
        <v>0</v>
      </c>
      <c r="K486" s="104" t="s">
        <v>17</v>
      </c>
      <c r="L486" s="104" t="s">
        <v>727</v>
      </c>
      <c r="M486" s="144">
        <v>576258.22930695699</v>
      </c>
      <c r="N486" s="144">
        <v>6141025.3257172797</v>
      </c>
    </row>
    <row r="487" spans="1:44" s="104" customFormat="1" x14ac:dyDescent="0.25">
      <c r="A487" s="130" t="s">
        <v>1249</v>
      </c>
      <c r="B487" s="104" t="s">
        <v>36</v>
      </c>
      <c r="C487" s="104" t="s">
        <v>36</v>
      </c>
      <c r="D487" s="104" t="s">
        <v>18</v>
      </c>
      <c r="E487" s="110" t="s">
        <v>783</v>
      </c>
      <c r="F487" s="104" t="s">
        <v>11</v>
      </c>
      <c r="G487" s="104" t="s">
        <v>136</v>
      </c>
      <c r="H487" s="124">
        <v>20</v>
      </c>
      <c r="I487" s="124" t="s">
        <v>22</v>
      </c>
      <c r="J487" s="103">
        <v>5</v>
      </c>
      <c r="L487" s="104" t="s">
        <v>744</v>
      </c>
      <c r="M487" s="144">
        <v>399322.12114446802</v>
      </c>
      <c r="N487" s="144">
        <v>6424791.5659649698</v>
      </c>
      <c r="O487" s="73"/>
      <c r="P487" s="73"/>
      <c r="Q487" s="73"/>
      <c r="R487" s="73"/>
      <c r="S487" s="73"/>
      <c r="T487" s="73"/>
      <c r="U487" s="73"/>
      <c r="V487" s="73"/>
      <c r="W487" s="73"/>
      <c r="X487" s="73"/>
      <c r="Y487" s="73"/>
      <c r="Z487" s="73"/>
      <c r="AA487" s="73"/>
      <c r="AB487" s="73"/>
      <c r="AC487" s="73"/>
      <c r="AD487" s="73"/>
      <c r="AE487" s="73"/>
      <c r="AF487" s="73"/>
      <c r="AG487" s="73"/>
      <c r="AH487" s="73"/>
      <c r="AI487" s="73"/>
      <c r="AJ487" s="73"/>
      <c r="AK487" s="73"/>
      <c r="AL487" s="73"/>
      <c r="AM487" s="73"/>
      <c r="AN487" s="73"/>
      <c r="AO487" s="73"/>
      <c r="AP487" s="73"/>
      <c r="AQ487" s="73"/>
      <c r="AR487" s="73"/>
    </row>
    <row r="488" spans="1:44" s="104" customFormat="1" x14ac:dyDescent="0.25">
      <c r="A488" s="130" t="s">
        <v>1250</v>
      </c>
      <c r="B488" s="104" t="s">
        <v>27</v>
      </c>
      <c r="C488" s="104" t="s">
        <v>27</v>
      </c>
      <c r="D488" s="104" t="s">
        <v>18</v>
      </c>
      <c r="E488" s="110" t="s">
        <v>783</v>
      </c>
      <c r="F488" s="104" t="s">
        <v>21</v>
      </c>
      <c r="G488" s="104" t="s">
        <v>137</v>
      </c>
      <c r="H488" s="124">
        <v>25</v>
      </c>
      <c r="I488" s="124" t="s">
        <v>22</v>
      </c>
      <c r="J488" s="103">
        <v>11</v>
      </c>
      <c r="L488" s="104" t="s">
        <v>745</v>
      </c>
      <c r="M488" s="144">
        <v>565883.79483310902</v>
      </c>
      <c r="N488" s="144">
        <v>6179532.3628106201</v>
      </c>
      <c r="O488" s="73"/>
      <c r="P488" s="73"/>
      <c r="Q488" s="73"/>
      <c r="R488" s="73"/>
      <c r="S488" s="73"/>
      <c r="T488" s="73"/>
      <c r="U488" s="73"/>
      <c r="V488" s="73"/>
      <c r="W488" s="73"/>
      <c r="X488" s="73"/>
      <c r="Y488" s="73"/>
      <c r="Z488" s="73"/>
      <c r="AA488" s="73"/>
      <c r="AB488" s="73"/>
      <c r="AC488" s="73"/>
      <c r="AD488" s="73"/>
      <c r="AE488" s="73"/>
      <c r="AF488" s="73"/>
      <c r="AG488" s="73"/>
      <c r="AH488" s="73"/>
      <c r="AI488" s="73"/>
      <c r="AJ488" s="73"/>
      <c r="AK488" s="73"/>
      <c r="AL488" s="73"/>
      <c r="AM488" s="73"/>
      <c r="AN488" s="73"/>
      <c r="AO488" s="73"/>
      <c r="AP488" s="73"/>
      <c r="AQ488" s="73"/>
      <c r="AR488" s="73"/>
    </row>
    <row r="489" spans="1:44" s="104" customFormat="1" x14ac:dyDescent="0.25">
      <c r="A489" s="130" t="s">
        <v>1251</v>
      </c>
      <c r="B489" s="104" t="s">
        <v>29</v>
      </c>
      <c r="C489" s="104" t="s">
        <v>4</v>
      </c>
      <c r="D489" s="104" t="s">
        <v>18</v>
      </c>
      <c r="E489" s="110" t="s">
        <v>781</v>
      </c>
      <c r="F489" s="104" t="s">
        <v>11</v>
      </c>
      <c r="G489" s="104" t="s">
        <v>136</v>
      </c>
      <c r="H489" s="124">
        <v>59</v>
      </c>
      <c r="I489" s="124" t="s">
        <v>22</v>
      </c>
      <c r="J489" s="103">
        <v>0</v>
      </c>
      <c r="K489" s="104" t="s">
        <v>21</v>
      </c>
      <c r="L489" s="104" t="s">
        <v>718</v>
      </c>
      <c r="M489" s="144">
        <v>477040.798951765</v>
      </c>
      <c r="N489" s="144">
        <v>6204258.9447336802</v>
      </c>
    </row>
    <row r="490" spans="1:44" s="104" customFormat="1" x14ac:dyDescent="0.25">
      <c r="A490" s="130" t="s">
        <v>1252</v>
      </c>
      <c r="B490" s="104" t="s">
        <v>41</v>
      </c>
      <c r="C490" s="104" t="s">
        <v>134</v>
      </c>
      <c r="D490" s="104" t="s">
        <v>18</v>
      </c>
      <c r="E490" s="110" t="s">
        <v>781</v>
      </c>
      <c r="F490" s="104" t="s">
        <v>11</v>
      </c>
      <c r="G490" s="104" t="s">
        <v>136</v>
      </c>
      <c r="H490" s="124">
        <v>79</v>
      </c>
      <c r="I490" s="124" t="s">
        <v>22</v>
      </c>
      <c r="J490" s="103">
        <v>0</v>
      </c>
      <c r="K490" s="104" t="s">
        <v>21</v>
      </c>
      <c r="L490" s="104" t="s">
        <v>728</v>
      </c>
      <c r="M490" s="144">
        <v>521873.92250207101</v>
      </c>
      <c r="N490" s="144">
        <v>6197266.9315015301</v>
      </c>
    </row>
    <row r="491" spans="1:44" s="104" customFormat="1" x14ac:dyDescent="0.25">
      <c r="A491" s="130" t="s">
        <v>1253</v>
      </c>
      <c r="B491" s="104" t="s">
        <v>41</v>
      </c>
      <c r="C491" s="104" t="s">
        <v>140</v>
      </c>
      <c r="D491" s="104" t="s">
        <v>18</v>
      </c>
      <c r="E491" s="110" t="s">
        <v>781</v>
      </c>
      <c r="F491" s="104" t="s">
        <v>730</v>
      </c>
      <c r="G491" s="104" t="s">
        <v>136</v>
      </c>
      <c r="H491" s="124">
        <v>67</v>
      </c>
      <c r="I491" s="124" t="s">
        <v>22</v>
      </c>
      <c r="J491" s="103">
        <v>0</v>
      </c>
      <c r="K491" s="104" t="s">
        <v>16</v>
      </c>
      <c r="L491" s="104" t="s">
        <v>729</v>
      </c>
      <c r="M491" s="144">
        <v>555620.90519907104</v>
      </c>
      <c r="N491" s="144">
        <v>6152498.1306559704</v>
      </c>
    </row>
    <row r="492" spans="1:44" s="104" customFormat="1" x14ac:dyDescent="0.25">
      <c r="A492" s="130" t="s">
        <v>1254</v>
      </c>
      <c r="B492" s="104" t="s">
        <v>36</v>
      </c>
      <c r="C492" s="104" t="s">
        <v>36</v>
      </c>
      <c r="D492" s="104" t="s">
        <v>18</v>
      </c>
      <c r="E492" s="110" t="s">
        <v>781</v>
      </c>
      <c r="F492" s="104" t="s">
        <v>11</v>
      </c>
      <c r="G492" s="104" t="s">
        <v>136</v>
      </c>
      <c r="H492" s="124">
        <v>74</v>
      </c>
      <c r="I492" s="124" t="s">
        <v>24</v>
      </c>
      <c r="J492" s="103">
        <v>3</v>
      </c>
      <c r="K492" s="104" t="s">
        <v>17</v>
      </c>
      <c r="L492" s="104" t="s">
        <v>746</v>
      </c>
      <c r="M492" s="144">
        <v>398822.35624040401</v>
      </c>
      <c r="N492" s="144">
        <v>6425324.3950868603</v>
      </c>
      <c r="O492" s="73"/>
      <c r="P492" s="73"/>
      <c r="Q492" s="73"/>
      <c r="R492" s="73"/>
      <c r="S492" s="73"/>
      <c r="T492" s="73"/>
      <c r="U492" s="73"/>
      <c r="V492" s="73"/>
      <c r="W492" s="73"/>
      <c r="X492" s="73"/>
      <c r="Y492" s="73"/>
      <c r="Z492" s="73"/>
      <c r="AA492" s="73"/>
      <c r="AB492" s="73"/>
      <c r="AC492" s="73"/>
      <c r="AD492" s="73"/>
      <c r="AE492" s="73"/>
      <c r="AF492" s="73"/>
      <c r="AG492" s="73"/>
      <c r="AH492" s="73"/>
      <c r="AI492" s="73"/>
      <c r="AJ492" s="73"/>
      <c r="AK492" s="73"/>
      <c r="AL492" s="73"/>
      <c r="AM492" s="73"/>
      <c r="AN492" s="73"/>
      <c r="AO492" s="73"/>
      <c r="AP492" s="73"/>
      <c r="AQ492" s="73"/>
      <c r="AR492" s="73"/>
    </row>
    <row r="493" spans="1:44" s="104" customFormat="1" x14ac:dyDescent="0.25">
      <c r="A493" s="130" t="s">
        <v>1255</v>
      </c>
      <c r="B493" s="104" t="s">
        <v>37</v>
      </c>
      <c r="C493" s="104" t="s">
        <v>134</v>
      </c>
      <c r="D493" s="104" t="s">
        <v>12</v>
      </c>
      <c r="E493" s="110" t="s">
        <v>781</v>
      </c>
      <c r="F493" s="104" t="s">
        <v>17</v>
      </c>
      <c r="G493" s="104" t="s">
        <v>136</v>
      </c>
      <c r="H493" s="124">
        <v>40</v>
      </c>
      <c r="I493" s="124" t="s">
        <v>22</v>
      </c>
      <c r="J493" s="103">
        <v>0</v>
      </c>
      <c r="K493" s="104" t="s">
        <v>16</v>
      </c>
      <c r="L493" s="104" t="s">
        <v>732</v>
      </c>
      <c r="M493" s="144">
        <v>470825.71290336002</v>
      </c>
      <c r="N493" s="144">
        <v>6347997.1710440004</v>
      </c>
    </row>
    <row r="494" spans="1:44" s="104" customFormat="1" x14ac:dyDescent="0.25">
      <c r="A494" s="130" t="s">
        <v>1256</v>
      </c>
      <c r="B494" s="104" t="s">
        <v>35</v>
      </c>
      <c r="C494" s="104" t="s">
        <v>35</v>
      </c>
      <c r="D494" s="104" t="s">
        <v>12</v>
      </c>
      <c r="E494" s="110" t="s">
        <v>781</v>
      </c>
      <c r="F494" s="104" t="s">
        <v>11</v>
      </c>
      <c r="G494" s="104" t="s">
        <v>136</v>
      </c>
      <c r="H494" s="124">
        <v>62</v>
      </c>
      <c r="I494" s="124" t="s">
        <v>22</v>
      </c>
      <c r="J494" s="103">
        <v>1</v>
      </c>
      <c r="K494" s="104" t="s">
        <v>46</v>
      </c>
      <c r="L494" s="104" t="s">
        <v>747</v>
      </c>
      <c r="M494" s="144">
        <v>568242.25300900801</v>
      </c>
      <c r="N494" s="144">
        <v>6145155.5404453604</v>
      </c>
      <c r="O494" s="73"/>
      <c r="P494" s="73"/>
      <c r="Q494" s="73"/>
      <c r="R494" s="73"/>
      <c r="S494" s="73"/>
      <c r="T494" s="73"/>
      <c r="U494" s="73"/>
      <c r="V494" s="73"/>
      <c r="W494" s="73"/>
      <c r="X494" s="73"/>
      <c r="Y494" s="73"/>
      <c r="Z494" s="73"/>
      <c r="AA494" s="73"/>
      <c r="AB494" s="73"/>
      <c r="AC494" s="73"/>
      <c r="AD494" s="73"/>
      <c r="AE494" s="73"/>
      <c r="AF494" s="73"/>
      <c r="AG494" s="73"/>
      <c r="AH494" s="73"/>
      <c r="AI494" s="73"/>
      <c r="AJ494" s="73"/>
      <c r="AK494" s="73"/>
      <c r="AL494" s="73"/>
      <c r="AM494" s="73"/>
      <c r="AN494" s="73"/>
      <c r="AO494" s="73"/>
      <c r="AP494" s="73"/>
      <c r="AQ494" s="73"/>
      <c r="AR494" s="73"/>
    </row>
    <row r="495" spans="1:44" s="104" customFormat="1" x14ac:dyDescent="0.25">
      <c r="A495" s="130" t="s">
        <v>1257</v>
      </c>
      <c r="B495" s="104" t="s">
        <v>29</v>
      </c>
      <c r="C495" s="104" t="s">
        <v>190</v>
      </c>
      <c r="D495" s="104" t="s">
        <v>12</v>
      </c>
      <c r="E495" s="110" t="s">
        <v>781</v>
      </c>
      <c r="F495" s="104" t="s">
        <v>11</v>
      </c>
      <c r="G495" s="104" t="s">
        <v>136</v>
      </c>
      <c r="H495" s="124">
        <v>60</v>
      </c>
      <c r="I495" s="124" t="s">
        <v>22</v>
      </c>
      <c r="J495" s="103">
        <v>0</v>
      </c>
      <c r="K495" s="104" t="s">
        <v>46</v>
      </c>
      <c r="L495" s="104" t="s">
        <v>734</v>
      </c>
      <c r="M495" s="144">
        <v>448705.38060193002</v>
      </c>
      <c r="N495" s="144">
        <v>6195571.97445135</v>
      </c>
    </row>
    <row r="496" spans="1:44" s="104" customFormat="1" x14ac:dyDescent="0.25">
      <c r="A496" s="130" t="s">
        <v>1258</v>
      </c>
      <c r="B496" s="104" t="s">
        <v>35</v>
      </c>
      <c r="C496" s="104" t="s">
        <v>35</v>
      </c>
      <c r="D496" s="104" t="s">
        <v>18</v>
      </c>
      <c r="E496" s="110" t="s">
        <v>781</v>
      </c>
      <c r="F496" s="104" t="s">
        <v>11</v>
      </c>
      <c r="G496" s="104" t="s">
        <v>136</v>
      </c>
      <c r="H496" s="124">
        <v>20</v>
      </c>
      <c r="I496" s="124" t="s">
        <v>22</v>
      </c>
      <c r="J496" s="103">
        <v>0</v>
      </c>
      <c r="K496" s="104" t="s">
        <v>21</v>
      </c>
      <c r="L496" s="104" t="s">
        <v>733</v>
      </c>
      <c r="M496" s="144">
        <v>575980.87292281899</v>
      </c>
      <c r="N496" s="144">
        <v>6142730.3571192296</v>
      </c>
    </row>
    <row r="497" spans="1:44" s="104" customFormat="1" x14ac:dyDescent="0.25">
      <c r="A497" s="130" t="s">
        <v>1259</v>
      </c>
      <c r="B497" s="104" t="s">
        <v>27</v>
      </c>
      <c r="C497" s="104" t="s">
        <v>134</v>
      </c>
      <c r="D497" s="104" t="s">
        <v>12</v>
      </c>
      <c r="E497" s="110" t="s">
        <v>782</v>
      </c>
      <c r="F497" s="104" t="s">
        <v>126</v>
      </c>
      <c r="G497" s="104" t="s">
        <v>126</v>
      </c>
      <c r="H497" s="124">
        <v>64</v>
      </c>
      <c r="I497" s="124" t="s">
        <v>22</v>
      </c>
      <c r="J497" s="103">
        <v>0</v>
      </c>
      <c r="K497" s="104" t="s">
        <v>21</v>
      </c>
      <c r="L497" s="104" t="s">
        <v>735</v>
      </c>
      <c r="M497" s="144">
        <v>610618.72168401105</v>
      </c>
      <c r="N497" s="144">
        <v>6158889.9533466203</v>
      </c>
    </row>
    <row r="498" spans="1:44" s="104" customFormat="1" x14ac:dyDescent="0.25">
      <c r="A498" s="130" t="s">
        <v>1260</v>
      </c>
      <c r="B498" s="104" t="s">
        <v>34</v>
      </c>
      <c r="C498" s="104" t="s">
        <v>736</v>
      </c>
      <c r="D498" s="104" t="s">
        <v>12</v>
      </c>
      <c r="E498" s="110" t="s">
        <v>781</v>
      </c>
      <c r="F498" s="104" t="s">
        <v>11</v>
      </c>
      <c r="G498" s="104" t="s">
        <v>136</v>
      </c>
      <c r="H498" s="124">
        <v>29</v>
      </c>
      <c r="I498" s="124" t="s">
        <v>22</v>
      </c>
      <c r="J498" s="103">
        <v>0</v>
      </c>
      <c r="K498" s="104" t="s">
        <v>17</v>
      </c>
      <c r="L498" s="104" t="s">
        <v>737</v>
      </c>
      <c r="M498" s="144">
        <v>661233.42649135506</v>
      </c>
      <c r="N498" s="144">
        <v>6148674.4848230397</v>
      </c>
    </row>
    <row r="499" spans="1:44" s="104" customFormat="1" x14ac:dyDescent="0.25">
      <c r="A499" s="130" t="s">
        <v>1260</v>
      </c>
      <c r="B499" s="104" t="s">
        <v>34</v>
      </c>
      <c r="C499" s="104" t="s">
        <v>736</v>
      </c>
      <c r="D499" s="104" t="s">
        <v>12</v>
      </c>
      <c r="E499" s="110" t="s">
        <v>781</v>
      </c>
      <c r="F499" s="104" t="s">
        <v>17</v>
      </c>
      <c r="G499" s="104" t="s">
        <v>136</v>
      </c>
      <c r="H499" s="124">
        <v>63</v>
      </c>
      <c r="I499" s="124" t="s">
        <v>24</v>
      </c>
      <c r="J499" s="103">
        <v>0</v>
      </c>
      <c r="K499" s="104" t="s">
        <v>11</v>
      </c>
      <c r="L499" s="104" t="s">
        <v>737</v>
      </c>
      <c r="M499" s="144">
        <v>661233.42649135506</v>
      </c>
      <c r="N499" s="144">
        <v>6148674.4848230397</v>
      </c>
    </row>
    <row r="500" spans="1:44" x14ac:dyDescent="0.25">
      <c r="A500" s="130" t="s">
        <v>1260</v>
      </c>
      <c r="B500" s="104" t="s">
        <v>34</v>
      </c>
      <c r="C500" s="104" t="s">
        <v>736</v>
      </c>
      <c r="D500" s="104" t="s">
        <v>12</v>
      </c>
      <c r="E500" s="110" t="s">
        <v>782</v>
      </c>
      <c r="F500" s="104" t="s">
        <v>126</v>
      </c>
      <c r="G500" s="104" t="s">
        <v>126</v>
      </c>
      <c r="H500" s="124">
        <v>58</v>
      </c>
      <c r="I500" s="124" t="s">
        <v>24</v>
      </c>
      <c r="J500" s="103">
        <v>0</v>
      </c>
      <c r="K500" s="104" t="s">
        <v>17</v>
      </c>
      <c r="L500" s="104" t="s">
        <v>737</v>
      </c>
      <c r="M500" s="144">
        <v>661233.42649135506</v>
      </c>
      <c r="N500" s="144">
        <v>6148674.4848230397</v>
      </c>
      <c r="O500" s="104"/>
      <c r="P500" s="104"/>
      <c r="Q500" s="104"/>
      <c r="R500" s="104"/>
      <c r="S500" s="104"/>
      <c r="T500" s="104"/>
      <c r="U500" s="104"/>
      <c r="V500" s="104"/>
      <c r="W500" s="104"/>
      <c r="X500" s="104"/>
      <c r="Y500" s="104"/>
      <c r="Z500" s="104"/>
      <c r="AA500" s="104"/>
      <c r="AB500" s="104"/>
      <c r="AC500" s="104"/>
      <c r="AD500" s="104"/>
      <c r="AE500" s="104"/>
      <c r="AF500" s="104"/>
      <c r="AG500" s="104"/>
      <c r="AH500" s="104"/>
      <c r="AI500" s="104"/>
      <c r="AJ500" s="104"/>
      <c r="AK500" s="104"/>
      <c r="AL500" s="104"/>
      <c r="AM500" s="104"/>
      <c r="AN500" s="104"/>
      <c r="AO500" s="104"/>
      <c r="AP500" s="104"/>
      <c r="AQ500" s="104"/>
      <c r="AR500" s="104"/>
    </row>
    <row r="501" spans="1:44" x14ac:dyDescent="0.25">
      <c r="A501" s="130" t="s">
        <v>1261</v>
      </c>
      <c r="B501" s="104" t="s">
        <v>34</v>
      </c>
      <c r="C501" s="104" t="s">
        <v>192</v>
      </c>
      <c r="D501" s="104" t="s">
        <v>18</v>
      </c>
      <c r="E501" s="110" t="s">
        <v>781</v>
      </c>
      <c r="F501" s="104" t="s">
        <v>19</v>
      </c>
      <c r="G501" s="104" t="s">
        <v>136</v>
      </c>
      <c r="H501" s="124">
        <v>8</v>
      </c>
      <c r="I501" s="124" t="s">
        <v>24</v>
      </c>
      <c r="J501" s="103">
        <v>1</v>
      </c>
      <c r="K501" s="104" t="s">
        <v>17</v>
      </c>
      <c r="L501" s="104" t="s">
        <v>738</v>
      </c>
      <c r="M501" s="144">
        <v>687368.36419999995</v>
      </c>
      <c r="N501" s="144">
        <v>6133255.4776999997</v>
      </c>
      <c r="O501" s="104"/>
      <c r="P501" s="104"/>
      <c r="Q501" s="104"/>
      <c r="R501" s="104"/>
      <c r="S501" s="104"/>
      <c r="T501" s="104"/>
      <c r="U501" s="104"/>
      <c r="V501" s="104"/>
      <c r="W501" s="104"/>
      <c r="X501" s="104"/>
      <c r="Y501" s="104"/>
      <c r="Z501" s="104"/>
      <c r="AA501" s="104"/>
      <c r="AB501" s="104"/>
      <c r="AC501" s="104"/>
      <c r="AD501" s="104"/>
      <c r="AE501" s="104"/>
      <c r="AF501" s="104"/>
      <c r="AG501" s="104"/>
      <c r="AH501" s="104"/>
      <c r="AI501" s="104"/>
      <c r="AJ501" s="104"/>
      <c r="AK501" s="104"/>
      <c r="AL501" s="104"/>
      <c r="AM501" s="104"/>
      <c r="AN501" s="104"/>
      <c r="AO501" s="104"/>
      <c r="AP501" s="104"/>
      <c r="AQ501" s="104"/>
      <c r="AR501" s="104"/>
    </row>
    <row r="502" spans="1:44" x14ac:dyDescent="0.25">
      <c r="A502" s="130" t="s">
        <v>1262</v>
      </c>
      <c r="B502" s="104" t="s">
        <v>35</v>
      </c>
      <c r="C502" s="104" t="s">
        <v>35</v>
      </c>
      <c r="D502" s="104" t="s">
        <v>18</v>
      </c>
      <c r="E502" s="110" t="s">
        <v>781</v>
      </c>
      <c r="F502" s="104" t="s">
        <v>11</v>
      </c>
      <c r="G502" s="104" t="s">
        <v>136</v>
      </c>
      <c r="H502" s="124">
        <v>40</v>
      </c>
      <c r="I502" s="124" t="s">
        <v>22</v>
      </c>
      <c r="J502" s="103">
        <v>0</v>
      </c>
      <c r="K502" s="104" t="s">
        <v>16</v>
      </c>
      <c r="L502" s="104" t="s">
        <v>739</v>
      </c>
      <c r="M502" s="144">
        <v>578668.01012420899</v>
      </c>
      <c r="N502" s="144">
        <v>6150480.65276404</v>
      </c>
      <c r="O502" s="104"/>
      <c r="P502" s="104"/>
      <c r="Q502" s="104"/>
      <c r="R502" s="104"/>
      <c r="S502" s="104"/>
      <c r="T502" s="104"/>
      <c r="U502" s="104"/>
      <c r="V502" s="104"/>
      <c r="W502" s="104"/>
      <c r="X502" s="104"/>
      <c r="Y502" s="104"/>
      <c r="Z502" s="104"/>
      <c r="AA502" s="104"/>
      <c r="AB502" s="104"/>
      <c r="AC502" s="104"/>
      <c r="AD502" s="104"/>
      <c r="AE502" s="104"/>
      <c r="AF502" s="104"/>
      <c r="AG502" s="104"/>
      <c r="AH502" s="104"/>
      <c r="AI502" s="104"/>
      <c r="AJ502" s="104"/>
      <c r="AK502" s="104"/>
      <c r="AL502" s="104"/>
      <c r="AM502" s="104"/>
      <c r="AN502" s="104"/>
      <c r="AO502" s="104"/>
      <c r="AP502" s="104"/>
      <c r="AQ502" s="104"/>
      <c r="AR502" s="104"/>
    </row>
    <row r="503" spans="1:44" x14ac:dyDescent="0.25">
      <c r="A503" s="130" t="s">
        <v>1263</v>
      </c>
      <c r="B503" s="104" t="s">
        <v>41</v>
      </c>
      <c r="C503" s="104" t="s">
        <v>134</v>
      </c>
      <c r="D503" s="104" t="s">
        <v>12</v>
      </c>
      <c r="E503" s="110" t="s">
        <v>781</v>
      </c>
      <c r="F503" s="104" t="s">
        <v>19</v>
      </c>
      <c r="G503" s="104" t="s">
        <v>136</v>
      </c>
      <c r="H503" s="124">
        <v>34</v>
      </c>
      <c r="I503" s="124" t="s">
        <v>22</v>
      </c>
      <c r="J503" s="103">
        <v>0</v>
      </c>
      <c r="K503" s="104" t="s">
        <v>21</v>
      </c>
      <c r="L503" s="104" t="s">
        <v>749</v>
      </c>
      <c r="M503" s="144">
        <v>542961.24503916304</v>
      </c>
      <c r="N503" s="144">
        <v>6161080.0612111203</v>
      </c>
      <c r="O503" s="104"/>
      <c r="P503" s="104"/>
      <c r="Q503" s="104"/>
      <c r="R503" s="104"/>
      <c r="S503" s="104"/>
      <c r="T503" s="104"/>
      <c r="U503" s="104"/>
      <c r="V503" s="104"/>
      <c r="W503" s="104"/>
      <c r="X503" s="104"/>
      <c r="Y503" s="104"/>
      <c r="Z503" s="104"/>
      <c r="AA503" s="104"/>
      <c r="AB503" s="104"/>
      <c r="AC503" s="104"/>
      <c r="AD503" s="104"/>
      <c r="AE503" s="104"/>
      <c r="AF503" s="104"/>
      <c r="AG503" s="104"/>
      <c r="AH503" s="104"/>
      <c r="AI503" s="104"/>
      <c r="AJ503" s="104"/>
      <c r="AK503" s="104"/>
      <c r="AL503" s="104"/>
      <c r="AM503" s="104"/>
      <c r="AN503" s="104"/>
      <c r="AO503" s="104"/>
      <c r="AP503" s="104"/>
      <c r="AQ503" s="104"/>
      <c r="AR503" s="104"/>
    </row>
    <row r="504" spans="1:44" x14ac:dyDescent="0.25">
      <c r="A504" s="130" t="s">
        <v>1264</v>
      </c>
      <c r="B504" s="104" t="s">
        <v>27</v>
      </c>
      <c r="C504" s="104" t="s">
        <v>147</v>
      </c>
      <c r="D504" s="104" t="s">
        <v>12</v>
      </c>
      <c r="E504" s="110" t="s">
        <v>782</v>
      </c>
      <c r="F504" s="104" t="s">
        <v>126</v>
      </c>
      <c r="G504" s="104" t="s">
        <v>126</v>
      </c>
      <c r="H504" s="124">
        <v>51</v>
      </c>
      <c r="I504" s="124" t="s">
        <v>24</v>
      </c>
      <c r="J504" s="103">
        <v>0</v>
      </c>
      <c r="K504" s="104" t="s">
        <v>17</v>
      </c>
      <c r="L504" s="104" t="s">
        <v>740</v>
      </c>
      <c r="M504" s="144">
        <v>594572.05150193803</v>
      </c>
      <c r="N504" s="144">
        <v>6147423.0031534098</v>
      </c>
      <c r="O504" s="104"/>
      <c r="P504" s="104"/>
      <c r="Q504" s="104"/>
      <c r="R504" s="104"/>
      <c r="S504" s="104"/>
      <c r="T504" s="104"/>
      <c r="U504" s="104"/>
      <c r="V504" s="104"/>
      <c r="W504" s="104"/>
      <c r="X504" s="104"/>
      <c r="Y504" s="104"/>
      <c r="Z504" s="104"/>
      <c r="AA504" s="104"/>
      <c r="AB504" s="104"/>
      <c r="AC504" s="104"/>
      <c r="AD504" s="104"/>
      <c r="AE504" s="104"/>
      <c r="AF504" s="104"/>
      <c r="AG504" s="104"/>
      <c r="AH504" s="104"/>
      <c r="AI504" s="104"/>
      <c r="AJ504" s="104"/>
      <c r="AK504" s="104"/>
      <c r="AL504" s="104"/>
      <c r="AM504" s="104"/>
      <c r="AN504" s="104"/>
      <c r="AO504" s="104"/>
      <c r="AP504" s="104"/>
      <c r="AQ504" s="104"/>
      <c r="AR504" s="104"/>
    </row>
    <row r="505" spans="1:44" x14ac:dyDescent="0.25">
      <c r="A505" s="130" t="s">
        <v>1265</v>
      </c>
      <c r="B505" s="104" t="s">
        <v>34</v>
      </c>
      <c r="C505" s="104" t="s">
        <v>742</v>
      </c>
      <c r="D505" s="104" t="s">
        <v>12</v>
      </c>
      <c r="E505" s="110" t="s">
        <v>14</v>
      </c>
      <c r="F505" s="104" t="s">
        <v>17</v>
      </c>
      <c r="G505" s="104" t="s">
        <v>137</v>
      </c>
      <c r="H505" s="124">
        <v>70</v>
      </c>
      <c r="I505" s="124" t="s">
        <v>24</v>
      </c>
      <c r="J505" s="103">
        <v>0</v>
      </c>
      <c r="K505" s="104"/>
      <c r="L505" s="104" t="s">
        <v>741</v>
      </c>
      <c r="M505" s="144">
        <v>648869.15801281796</v>
      </c>
      <c r="N505" s="144">
        <v>6149342.5590758501</v>
      </c>
      <c r="O505" s="104"/>
      <c r="P505" s="104"/>
      <c r="Q505" s="104"/>
      <c r="R505" s="104"/>
      <c r="S505" s="104"/>
      <c r="T505" s="104"/>
      <c r="U505" s="104"/>
      <c r="V505" s="104"/>
      <c r="W505" s="104"/>
      <c r="X505" s="104"/>
      <c r="Y505" s="104"/>
      <c r="Z505" s="104"/>
      <c r="AA505" s="104"/>
      <c r="AB505" s="104"/>
      <c r="AC505" s="104"/>
      <c r="AD505" s="104"/>
      <c r="AE505" s="104"/>
      <c r="AF505" s="104"/>
      <c r="AG505" s="104"/>
      <c r="AH505" s="104"/>
      <c r="AI505" s="104"/>
      <c r="AJ505" s="104"/>
      <c r="AK505" s="104"/>
      <c r="AL505" s="104"/>
      <c r="AM505" s="104"/>
      <c r="AN505" s="104"/>
      <c r="AO505" s="104"/>
      <c r="AP505" s="104"/>
      <c r="AQ505" s="104"/>
      <c r="AR505" s="104"/>
    </row>
    <row r="506" spans="1:44" x14ac:dyDescent="0.25">
      <c r="A506" s="130" t="s">
        <v>1265</v>
      </c>
      <c r="B506" s="104" t="s">
        <v>34</v>
      </c>
      <c r="C506" s="104" t="s">
        <v>742</v>
      </c>
      <c r="D506" s="104" t="s">
        <v>12</v>
      </c>
      <c r="E506" s="110" t="s">
        <v>14</v>
      </c>
      <c r="F506" s="104" t="s">
        <v>17</v>
      </c>
      <c r="G506" s="104" t="s">
        <v>136</v>
      </c>
      <c r="H506" s="124">
        <v>72</v>
      </c>
      <c r="I506" s="124" t="s">
        <v>22</v>
      </c>
      <c r="J506" s="103">
        <v>1</v>
      </c>
      <c r="K506" s="104"/>
      <c r="L506" s="104" t="s">
        <v>741</v>
      </c>
      <c r="M506" s="144">
        <v>648869.15801281796</v>
      </c>
      <c r="N506" s="144">
        <v>6149342.5590758501</v>
      </c>
    </row>
    <row r="507" spans="1:44" x14ac:dyDescent="0.25">
      <c r="A507" s="130" t="s">
        <v>1266</v>
      </c>
      <c r="B507" s="104" t="s">
        <v>42</v>
      </c>
      <c r="C507" s="104" t="s">
        <v>134</v>
      </c>
      <c r="D507" s="104" t="s">
        <v>12</v>
      </c>
      <c r="E507" s="110" t="s">
        <v>781</v>
      </c>
      <c r="F507" s="104" t="s">
        <v>17</v>
      </c>
      <c r="G507" s="104" t="s">
        <v>136</v>
      </c>
      <c r="H507" s="124">
        <v>36</v>
      </c>
      <c r="I507" s="124" t="s">
        <v>22</v>
      </c>
      <c r="J507" s="103">
        <v>0</v>
      </c>
      <c r="K507" s="104" t="s">
        <v>21</v>
      </c>
      <c r="L507" s="104" t="s">
        <v>748</v>
      </c>
      <c r="M507" s="144">
        <v>443937.485946047</v>
      </c>
      <c r="N507" s="144">
        <v>6275854.7148539498</v>
      </c>
    </row>
    <row r="1045748" spans="12:12" x14ac:dyDescent="0.25">
      <c r="L1045748" s="102"/>
    </row>
  </sheetData>
  <sheetProtection selectLockedCells="1" selectUnlockedCells="1"/>
  <phoneticPr fontId="20" type="noConversion"/>
  <conditionalFormatting sqref="H211:L211 B211:F211">
    <cfRule type="duplicateValues" dxfId="9" priority="63"/>
  </conditionalFormatting>
  <conditionalFormatting sqref="L212:L217">
    <cfRule type="duplicateValues" dxfId="8" priority="55"/>
  </conditionalFormatting>
  <conditionalFormatting sqref="J507">
    <cfRule type="duplicateValues" dxfId="7" priority="6"/>
  </conditionalFormatting>
  <conditionalFormatting sqref="J507">
    <cfRule type="duplicateValues" dxfId="6" priority="5"/>
  </conditionalFormatting>
  <conditionalFormatting sqref="J507">
    <cfRule type="duplicateValues" dxfId="5" priority="4"/>
  </conditionalFormatting>
  <conditionalFormatting sqref="J507">
    <cfRule type="duplicateValues" dxfId="4" priority="3"/>
  </conditionalFormatting>
  <conditionalFormatting sqref="J506">
    <cfRule type="duplicateValues" dxfId="3" priority="1461"/>
  </conditionalFormatting>
  <conditionalFormatting sqref="J506">
    <cfRule type="duplicateValues" dxfId="2" priority="1462"/>
  </conditionalFormatting>
  <conditionalFormatting sqref="J506">
    <cfRule type="duplicateValues" dxfId="1" priority="1463"/>
  </conditionalFormatting>
  <conditionalFormatting sqref="J506">
    <cfRule type="duplicateValues" dxfId="0" priority="1464"/>
  </conditionalFormatting>
  <pageMargins left="0.27559055118110237" right="0.23622047244094491" top="0.98425196850393704" bottom="0.98425196850393704" header="0.51181102362204722" footer="0.51181102362204722"/>
  <pageSetup paperSize="9" scale="26" firstPageNumber="0" fitToHeight="1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B1:D118"/>
  <sheetViews>
    <sheetView topLeftCell="A49" workbookViewId="0">
      <selection activeCell="C2" sqref="C2"/>
    </sheetView>
  </sheetViews>
  <sheetFormatPr baseColWidth="10" defaultColWidth="11.42578125" defaultRowHeight="12.75" x14ac:dyDescent="0.2"/>
  <sheetData>
    <row r="1" spans="2:4" ht="15" x14ac:dyDescent="0.25">
      <c r="B1" s="75" t="s">
        <v>94</v>
      </c>
    </row>
    <row r="2" spans="2:4" ht="15" x14ac:dyDescent="0.25">
      <c r="B2" s="75"/>
      <c r="C2" s="67" t="s">
        <v>159</v>
      </c>
      <c r="D2" t="s">
        <v>93</v>
      </c>
    </row>
    <row r="3" spans="2:4" x14ac:dyDescent="0.2">
      <c r="C3">
        <v>0</v>
      </c>
      <c r="D3" t="s">
        <v>48</v>
      </c>
    </row>
    <row r="4" spans="2:4" x14ac:dyDescent="0.2">
      <c r="C4">
        <v>1</v>
      </c>
      <c r="D4" t="s">
        <v>48</v>
      </c>
    </row>
    <row r="5" spans="2:4" x14ac:dyDescent="0.2">
      <c r="C5">
        <v>2</v>
      </c>
      <c r="D5" t="s">
        <v>48</v>
      </c>
    </row>
    <row r="6" spans="2:4" x14ac:dyDescent="0.2">
      <c r="C6">
        <v>3</v>
      </c>
      <c r="D6" t="s">
        <v>48</v>
      </c>
    </row>
    <row r="7" spans="2:4" x14ac:dyDescent="0.2">
      <c r="C7">
        <v>4</v>
      </c>
      <c r="D7" t="s">
        <v>48</v>
      </c>
    </row>
    <row r="8" spans="2:4" x14ac:dyDescent="0.2">
      <c r="C8">
        <v>5</v>
      </c>
      <c r="D8" t="s">
        <v>49</v>
      </c>
    </row>
    <row r="9" spans="2:4" x14ac:dyDescent="0.2">
      <c r="C9">
        <v>6</v>
      </c>
      <c r="D9" t="s">
        <v>49</v>
      </c>
    </row>
    <row r="10" spans="2:4" x14ac:dyDescent="0.2">
      <c r="C10">
        <v>7</v>
      </c>
      <c r="D10" t="s">
        <v>49</v>
      </c>
    </row>
    <row r="11" spans="2:4" x14ac:dyDescent="0.2">
      <c r="C11">
        <v>8</v>
      </c>
      <c r="D11" t="s">
        <v>49</v>
      </c>
    </row>
    <row r="12" spans="2:4" x14ac:dyDescent="0.2">
      <c r="C12">
        <v>9</v>
      </c>
      <c r="D12" t="s">
        <v>49</v>
      </c>
    </row>
    <row r="13" spans="2:4" x14ac:dyDescent="0.2">
      <c r="C13">
        <v>10</v>
      </c>
      <c r="D13" t="s">
        <v>50</v>
      </c>
    </row>
    <row r="14" spans="2:4" x14ac:dyDescent="0.2">
      <c r="C14">
        <v>11</v>
      </c>
      <c r="D14" t="s">
        <v>50</v>
      </c>
    </row>
    <row r="15" spans="2:4" x14ac:dyDescent="0.2">
      <c r="C15">
        <v>12</v>
      </c>
      <c r="D15" t="s">
        <v>50</v>
      </c>
    </row>
    <row r="16" spans="2:4" x14ac:dyDescent="0.2">
      <c r="C16">
        <v>13</v>
      </c>
      <c r="D16" t="s">
        <v>50</v>
      </c>
    </row>
    <row r="17" spans="3:4" x14ac:dyDescent="0.2">
      <c r="C17">
        <v>14</v>
      </c>
      <c r="D17" t="s">
        <v>50</v>
      </c>
    </row>
    <row r="18" spans="3:4" x14ac:dyDescent="0.2">
      <c r="C18">
        <v>15</v>
      </c>
      <c r="D18" t="s">
        <v>51</v>
      </c>
    </row>
    <row r="19" spans="3:4" x14ac:dyDescent="0.2">
      <c r="C19">
        <v>16</v>
      </c>
      <c r="D19" t="s">
        <v>51</v>
      </c>
    </row>
    <row r="20" spans="3:4" x14ac:dyDescent="0.2">
      <c r="C20">
        <v>17</v>
      </c>
      <c r="D20" t="s">
        <v>51</v>
      </c>
    </row>
    <row r="21" spans="3:4" x14ac:dyDescent="0.2">
      <c r="C21">
        <v>18</v>
      </c>
      <c r="D21" t="s">
        <v>51</v>
      </c>
    </row>
    <row r="22" spans="3:4" x14ac:dyDescent="0.2">
      <c r="C22">
        <v>19</v>
      </c>
      <c r="D22" t="s">
        <v>51</v>
      </c>
    </row>
    <row r="23" spans="3:4" x14ac:dyDescent="0.2">
      <c r="C23">
        <v>20</v>
      </c>
      <c r="D23" t="s">
        <v>52</v>
      </c>
    </row>
    <row r="24" spans="3:4" x14ac:dyDescent="0.2">
      <c r="C24">
        <v>21</v>
      </c>
      <c r="D24" t="s">
        <v>52</v>
      </c>
    </row>
    <row r="25" spans="3:4" x14ac:dyDescent="0.2">
      <c r="C25">
        <v>22</v>
      </c>
      <c r="D25" t="s">
        <v>52</v>
      </c>
    </row>
    <row r="26" spans="3:4" x14ac:dyDescent="0.2">
      <c r="C26">
        <v>23</v>
      </c>
      <c r="D26" t="s">
        <v>52</v>
      </c>
    </row>
    <row r="27" spans="3:4" x14ac:dyDescent="0.2">
      <c r="C27">
        <v>24</v>
      </c>
      <c r="D27" t="s">
        <v>52</v>
      </c>
    </row>
    <row r="28" spans="3:4" x14ac:dyDescent="0.2">
      <c r="C28">
        <v>25</v>
      </c>
      <c r="D28" t="s">
        <v>53</v>
      </c>
    </row>
    <row r="29" spans="3:4" x14ac:dyDescent="0.2">
      <c r="C29">
        <v>26</v>
      </c>
      <c r="D29" t="s">
        <v>53</v>
      </c>
    </row>
    <row r="30" spans="3:4" x14ac:dyDescent="0.2">
      <c r="C30">
        <v>27</v>
      </c>
      <c r="D30" t="s">
        <v>53</v>
      </c>
    </row>
    <row r="31" spans="3:4" x14ac:dyDescent="0.2">
      <c r="C31">
        <v>28</v>
      </c>
      <c r="D31" t="s">
        <v>53</v>
      </c>
    </row>
    <row r="32" spans="3:4" x14ac:dyDescent="0.2">
      <c r="C32">
        <v>29</v>
      </c>
      <c r="D32" t="s">
        <v>53</v>
      </c>
    </row>
    <row r="33" spans="3:4" x14ac:dyDescent="0.2">
      <c r="C33">
        <v>30</v>
      </c>
      <c r="D33" t="s">
        <v>54</v>
      </c>
    </row>
    <row r="34" spans="3:4" x14ac:dyDescent="0.2">
      <c r="C34">
        <v>31</v>
      </c>
      <c r="D34" t="s">
        <v>54</v>
      </c>
    </row>
    <row r="35" spans="3:4" x14ac:dyDescent="0.2">
      <c r="C35">
        <v>32</v>
      </c>
      <c r="D35" t="s">
        <v>54</v>
      </c>
    </row>
    <row r="36" spans="3:4" x14ac:dyDescent="0.2">
      <c r="C36">
        <v>33</v>
      </c>
      <c r="D36" t="s">
        <v>54</v>
      </c>
    </row>
    <row r="37" spans="3:4" x14ac:dyDescent="0.2">
      <c r="C37">
        <v>34</v>
      </c>
      <c r="D37" t="s">
        <v>54</v>
      </c>
    </row>
    <row r="38" spans="3:4" x14ac:dyDescent="0.2">
      <c r="C38">
        <v>35</v>
      </c>
      <c r="D38" t="s">
        <v>55</v>
      </c>
    </row>
    <row r="39" spans="3:4" x14ac:dyDescent="0.2">
      <c r="C39">
        <v>36</v>
      </c>
      <c r="D39" t="s">
        <v>55</v>
      </c>
    </row>
    <row r="40" spans="3:4" x14ac:dyDescent="0.2">
      <c r="C40">
        <v>37</v>
      </c>
      <c r="D40" t="s">
        <v>55</v>
      </c>
    </row>
    <row r="41" spans="3:4" x14ac:dyDescent="0.2">
      <c r="C41">
        <v>38</v>
      </c>
      <c r="D41" t="s">
        <v>55</v>
      </c>
    </row>
    <row r="42" spans="3:4" x14ac:dyDescent="0.2">
      <c r="C42">
        <v>39</v>
      </c>
      <c r="D42" t="s">
        <v>55</v>
      </c>
    </row>
    <row r="43" spans="3:4" x14ac:dyDescent="0.2">
      <c r="C43">
        <v>40</v>
      </c>
      <c r="D43" t="s">
        <v>56</v>
      </c>
    </row>
    <row r="44" spans="3:4" x14ac:dyDescent="0.2">
      <c r="C44">
        <v>41</v>
      </c>
      <c r="D44" t="s">
        <v>56</v>
      </c>
    </row>
    <row r="45" spans="3:4" x14ac:dyDescent="0.2">
      <c r="C45">
        <v>42</v>
      </c>
      <c r="D45" t="s">
        <v>56</v>
      </c>
    </row>
    <row r="46" spans="3:4" x14ac:dyDescent="0.2">
      <c r="C46">
        <v>43</v>
      </c>
      <c r="D46" t="s">
        <v>56</v>
      </c>
    </row>
    <row r="47" spans="3:4" x14ac:dyDescent="0.2">
      <c r="C47">
        <v>44</v>
      </c>
      <c r="D47" t="s">
        <v>56</v>
      </c>
    </row>
    <row r="48" spans="3:4" x14ac:dyDescent="0.2">
      <c r="C48">
        <v>45</v>
      </c>
      <c r="D48" t="s">
        <v>57</v>
      </c>
    </row>
    <row r="49" spans="3:4" x14ac:dyDescent="0.2">
      <c r="C49">
        <v>46</v>
      </c>
      <c r="D49" t="s">
        <v>57</v>
      </c>
    </row>
    <row r="50" spans="3:4" x14ac:dyDescent="0.2">
      <c r="C50">
        <v>47</v>
      </c>
      <c r="D50" t="s">
        <v>57</v>
      </c>
    </row>
    <row r="51" spans="3:4" x14ac:dyDescent="0.2">
      <c r="C51">
        <v>48</v>
      </c>
      <c r="D51" t="s">
        <v>57</v>
      </c>
    </row>
    <row r="52" spans="3:4" x14ac:dyDescent="0.2">
      <c r="C52">
        <v>49</v>
      </c>
      <c r="D52" t="s">
        <v>57</v>
      </c>
    </row>
    <row r="53" spans="3:4" x14ac:dyDescent="0.2">
      <c r="C53">
        <v>50</v>
      </c>
      <c r="D53" t="s">
        <v>58</v>
      </c>
    </row>
    <row r="54" spans="3:4" x14ac:dyDescent="0.2">
      <c r="C54">
        <v>51</v>
      </c>
      <c r="D54" t="s">
        <v>58</v>
      </c>
    </row>
    <row r="55" spans="3:4" x14ac:dyDescent="0.2">
      <c r="C55">
        <v>52</v>
      </c>
      <c r="D55" t="s">
        <v>58</v>
      </c>
    </row>
    <row r="56" spans="3:4" x14ac:dyDescent="0.2">
      <c r="C56">
        <v>53</v>
      </c>
      <c r="D56" t="s">
        <v>58</v>
      </c>
    </row>
    <row r="57" spans="3:4" x14ac:dyDescent="0.2">
      <c r="C57">
        <v>54</v>
      </c>
      <c r="D57" t="s">
        <v>58</v>
      </c>
    </row>
    <row r="58" spans="3:4" x14ac:dyDescent="0.2">
      <c r="C58">
        <v>55</v>
      </c>
      <c r="D58" t="s">
        <v>59</v>
      </c>
    </row>
    <row r="59" spans="3:4" x14ac:dyDescent="0.2">
      <c r="C59">
        <v>56</v>
      </c>
      <c r="D59" t="s">
        <v>59</v>
      </c>
    </row>
    <row r="60" spans="3:4" x14ac:dyDescent="0.2">
      <c r="C60">
        <v>57</v>
      </c>
      <c r="D60" t="s">
        <v>59</v>
      </c>
    </row>
    <row r="61" spans="3:4" x14ac:dyDescent="0.2">
      <c r="C61">
        <v>58</v>
      </c>
      <c r="D61" t="s">
        <v>59</v>
      </c>
    </row>
    <row r="62" spans="3:4" x14ac:dyDescent="0.2">
      <c r="C62">
        <v>59</v>
      </c>
      <c r="D62" t="s">
        <v>59</v>
      </c>
    </row>
    <row r="63" spans="3:4" x14ac:dyDescent="0.2">
      <c r="C63">
        <v>60</v>
      </c>
      <c r="D63" t="s">
        <v>60</v>
      </c>
    </row>
    <row r="64" spans="3:4" x14ac:dyDescent="0.2">
      <c r="C64">
        <v>61</v>
      </c>
      <c r="D64" t="s">
        <v>60</v>
      </c>
    </row>
    <row r="65" spans="3:4" x14ac:dyDescent="0.2">
      <c r="C65">
        <v>62</v>
      </c>
      <c r="D65" t="s">
        <v>60</v>
      </c>
    </row>
    <row r="66" spans="3:4" x14ac:dyDescent="0.2">
      <c r="C66">
        <v>63</v>
      </c>
      <c r="D66" t="s">
        <v>60</v>
      </c>
    </row>
    <row r="67" spans="3:4" x14ac:dyDescent="0.2">
      <c r="C67">
        <v>64</v>
      </c>
      <c r="D67" t="s">
        <v>60</v>
      </c>
    </row>
    <row r="68" spans="3:4" x14ac:dyDescent="0.2">
      <c r="C68">
        <v>65</v>
      </c>
      <c r="D68" t="s">
        <v>61</v>
      </c>
    </row>
    <row r="69" spans="3:4" x14ac:dyDescent="0.2">
      <c r="C69">
        <v>66</v>
      </c>
      <c r="D69" t="s">
        <v>61</v>
      </c>
    </row>
    <row r="70" spans="3:4" x14ac:dyDescent="0.2">
      <c r="C70">
        <v>67</v>
      </c>
      <c r="D70" t="s">
        <v>61</v>
      </c>
    </row>
    <row r="71" spans="3:4" x14ac:dyDescent="0.2">
      <c r="C71">
        <v>68</v>
      </c>
      <c r="D71" t="s">
        <v>61</v>
      </c>
    </row>
    <row r="72" spans="3:4" x14ac:dyDescent="0.2">
      <c r="C72">
        <v>69</v>
      </c>
      <c r="D72" t="s">
        <v>61</v>
      </c>
    </row>
    <row r="73" spans="3:4" x14ac:dyDescent="0.2">
      <c r="C73">
        <v>70</v>
      </c>
      <c r="D73" t="s">
        <v>62</v>
      </c>
    </row>
    <row r="74" spans="3:4" x14ac:dyDescent="0.2">
      <c r="C74">
        <v>71</v>
      </c>
      <c r="D74" t="s">
        <v>62</v>
      </c>
    </row>
    <row r="75" spans="3:4" x14ac:dyDescent="0.2">
      <c r="C75">
        <v>72</v>
      </c>
      <c r="D75" t="s">
        <v>62</v>
      </c>
    </row>
    <row r="76" spans="3:4" x14ac:dyDescent="0.2">
      <c r="C76">
        <v>73</v>
      </c>
      <c r="D76" t="s">
        <v>62</v>
      </c>
    </row>
    <row r="77" spans="3:4" x14ac:dyDescent="0.2">
      <c r="C77">
        <v>74</v>
      </c>
      <c r="D77" t="s">
        <v>62</v>
      </c>
    </row>
    <row r="78" spans="3:4" x14ac:dyDescent="0.2">
      <c r="C78">
        <v>75</v>
      </c>
      <c r="D78" t="s">
        <v>62</v>
      </c>
    </row>
    <row r="79" spans="3:4" x14ac:dyDescent="0.2">
      <c r="C79">
        <v>76</v>
      </c>
      <c r="D79" t="s">
        <v>62</v>
      </c>
    </row>
    <row r="80" spans="3:4" x14ac:dyDescent="0.2">
      <c r="C80">
        <v>77</v>
      </c>
      <c r="D80" t="s">
        <v>62</v>
      </c>
    </row>
    <row r="81" spans="3:4" x14ac:dyDescent="0.2">
      <c r="C81">
        <v>78</v>
      </c>
      <c r="D81" t="s">
        <v>62</v>
      </c>
    </row>
    <row r="82" spans="3:4" x14ac:dyDescent="0.2">
      <c r="C82">
        <v>79</v>
      </c>
      <c r="D82" t="s">
        <v>62</v>
      </c>
    </row>
    <row r="83" spans="3:4" x14ac:dyDescent="0.2">
      <c r="C83">
        <v>80</v>
      </c>
      <c r="D83" t="s">
        <v>62</v>
      </c>
    </row>
    <row r="84" spans="3:4" x14ac:dyDescent="0.2">
      <c r="C84">
        <v>81</v>
      </c>
      <c r="D84" t="s">
        <v>62</v>
      </c>
    </row>
    <row r="85" spans="3:4" x14ac:dyDescent="0.2">
      <c r="C85">
        <v>82</v>
      </c>
      <c r="D85" t="s">
        <v>62</v>
      </c>
    </row>
    <row r="86" spans="3:4" x14ac:dyDescent="0.2">
      <c r="C86">
        <v>83</v>
      </c>
      <c r="D86" t="s">
        <v>62</v>
      </c>
    </row>
    <row r="87" spans="3:4" x14ac:dyDescent="0.2">
      <c r="C87">
        <v>84</v>
      </c>
      <c r="D87" t="s">
        <v>62</v>
      </c>
    </row>
    <row r="88" spans="3:4" x14ac:dyDescent="0.2">
      <c r="C88">
        <v>85</v>
      </c>
      <c r="D88" t="s">
        <v>62</v>
      </c>
    </row>
    <row r="89" spans="3:4" x14ac:dyDescent="0.2">
      <c r="C89">
        <v>86</v>
      </c>
      <c r="D89" t="s">
        <v>62</v>
      </c>
    </row>
    <row r="90" spans="3:4" x14ac:dyDescent="0.2">
      <c r="C90">
        <v>87</v>
      </c>
      <c r="D90" t="s">
        <v>62</v>
      </c>
    </row>
    <row r="91" spans="3:4" x14ac:dyDescent="0.2">
      <c r="C91">
        <v>88</v>
      </c>
      <c r="D91" t="s">
        <v>62</v>
      </c>
    </row>
    <row r="92" spans="3:4" x14ac:dyDescent="0.2">
      <c r="C92">
        <v>89</v>
      </c>
      <c r="D92" t="s">
        <v>62</v>
      </c>
    </row>
    <row r="93" spans="3:4" x14ac:dyDescent="0.2">
      <c r="C93">
        <v>90</v>
      </c>
      <c r="D93" t="s">
        <v>62</v>
      </c>
    </row>
    <row r="94" spans="3:4" x14ac:dyDescent="0.2">
      <c r="C94">
        <v>91</v>
      </c>
      <c r="D94" t="s">
        <v>62</v>
      </c>
    </row>
    <row r="95" spans="3:4" x14ac:dyDescent="0.2">
      <c r="C95">
        <v>92</v>
      </c>
      <c r="D95" t="s">
        <v>62</v>
      </c>
    </row>
    <row r="96" spans="3:4" x14ac:dyDescent="0.2">
      <c r="C96">
        <v>93</v>
      </c>
      <c r="D96" t="s">
        <v>62</v>
      </c>
    </row>
    <row r="97" spans="3:4" x14ac:dyDescent="0.2">
      <c r="C97">
        <v>94</v>
      </c>
      <c r="D97" t="s">
        <v>62</v>
      </c>
    </row>
    <row r="98" spans="3:4" x14ac:dyDescent="0.2">
      <c r="C98">
        <v>95</v>
      </c>
      <c r="D98" t="s">
        <v>62</v>
      </c>
    </row>
    <row r="99" spans="3:4" x14ac:dyDescent="0.2">
      <c r="C99">
        <v>96</v>
      </c>
      <c r="D99" t="s">
        <v>62</v>
      </c>
    </row>
    <row r="100" spans="3:4" x14ac:dyDescent="0.2">
      <c r="C100">
        <v>97</v>
      </c>
      <c r="D100" t="s">
        <v>62</v>
      </c>
    </row>
    <row r="101" spans="3:4" x14ac:dyDescent="0.2">
      <c r="C101">
        <v>98</v>
      </c>
      <c r="D101" t="s">
        <v>62</v>
      </c>
    </row>
    <row r="102" spans="3:4" x14ac:dyDescent="0.2">
      <c r="C102">
        <v>99</v>
      </c>
      <c r="D102" t="s">
        <v>62</v>
      </c>
    </row>
    <row r="103" spans="3:4" x14ac:dyDescent="0.2">
      <c r="C103">
        <v>100</v>
      </c>
      <c r="D103" t="s">
        <v>62</v>
      </c>
    </row>
    <row r="104" spans="3:4" x14ac:dyDescent="0.2">
      <c r="C104">
        <v>101</v>
      </c>
      <c r="D104" t="s">
        <v>62</v>
      </c>
    </row>
    <row r="105" spans="3:4" x14ac:dyDescent="0.2">
      <c r="C105">
        <v>102</v>
      </c>
      <c r="D105" t="s">
        <v>62</v>
      </c>
    </row>
    <row r="106" spans="3:4" x14ac:dyDescent="0.2">
      <c r="C106">
        <v>103</v>
      </c>
      <c r="D106" t="s">
        <v>62</v>
      </c>
    </row>
    <row r="107" spans="3:4" x14ac:dyDescent="0.2">
      <c r="C107">
        <v>104</v>
      </c>
      <c r="D107" t="s">
        <v>62</v>
      </c>
    </row>
    <row r="108" spans="3:4" x14ac:dyDescent="0.2">
      <c r="C108">
        <v>105</v>
      </c>
      <c r="D108" t="s">
        <v>62</v>
      </c>
    </row>
    <row r="109" spans="3:4" x14ac:dyDescent="0.2">
      <c r="C109">
        <v>106</v>
      </c>
      <c r="D109" t="s">
        <v>62</v>
      </c>
    </row>
    <row r="110" spans="3:4" x14ac:dyDescent="0.2">
      <c r="C110">
        <v>107</v>
      </c>
      <c r="D110" t="s">
        <v>62</v>
      </c>
    </row>
    <row r="111" spans="3:4" x14ac:dyDescent="0.2">
      <c r="C111">
        <v>108</v>
      </c>
      <c r="D111" t="s">
        <v>62</v>
      </c>
    </row>
    <row r="112" spans="3:4" x14ac:dyDescent="0.2">
      <c r="C112">
        <v>109</v>
      </c>
      <c r="D112" t="s">
        <v>62</v>
      </c>
    </row>
    <row r="113" spans="3:4" x14ac:dyDescent="0.2">
      <c r="C113">
        <v>110</v>
      </c>
      <c r="D113" t="s">
        <v>62</v>
      </c>
    </row>
    <row r="114" spans="3:4" x14ac:dyDescent="0.2">
      <c r="C114">
        <v>111</v>
      </c>
      <c r="D114" t="s">
        <v>62</v>
      </c>
    </row>
    <row r="115" spans="3:4" x14ac:dyDescent="0.2">
      <c r="C115">
        <v>112</v>
      </c>
      <c r="D115" t="s">
        <v>62</v>
      </c>
    </row>
    <row r="116" spans="3:4" x14ac:dyDescent="0.2">
      <c r="C116">
        <v>113</v>
      </c>
      <c r="D116" t="s">
        <v>62</v>
      </c>
    </row>
    <row r="117" spans="3:4" x14ac:dyDescent="0.2">
      <c r="C117">
        <v>114</v>
      </c>
      <c r="D117" t="s">
        <v>62</v>
      </c>
    </row>
    <row r="118" spans="3:4" x14ac:dyDescent="0.2">
      <c r="C118">
        <v>115</v>
      </c>
      <c r="D118" t="s">
        <v>62</v>
      </c>
    </row>
  </sheetData>
  <phoneticPr fontId="2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"/>
  <sheetViews>
    <sheetView workbookViewId="0"/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E6" sqref="E6"/>
    </sheetView>
  </sheetViews>
  <sheetFormatPr baseColWidth="10" defaultRowHeight="15" x14ac:dyDescent="0.25"/>
  <cols>
    <col min="1" max="1" width="23.5703125" style="135" customWidth="1"/>
    <col min="2" max="2" width="103.28515625" style="135" customWidth="1"/>
    <col min="3" max="3" width="16.5703125" style="139" customWidth="1"/>
    <col min="4" max="4" width="17.7109375" style="135" customWidth="1"/>
    <col min="5" max="5" width="11.42578125" style="141"/>
    <col min="6" max="16384" width="11.42578125" style="135"/>
  </cols>
  <sheetData>
    <row r="1" spans="1:5" s="136" customFormat="1" x14ac:dyDescent="0.25">
      <c r="A1" s="133" t="s">
        <v>751</v>
      </c>
      <c r="B1" s="133" t="s">
        <v>752</v>
      </c>
      <c r="C1" s="134" t="s">
        <v>753</v>
      </c>
      <c r="D1" s="135" t="s">
        <v>1268</v>
      </c>
      <c r="E1" s="135" t="s">
        <v>1269</v>
      </c>
    </row>
    <row r="2" spans="1:5" x14ac:dyDescent="0.25">
      <c r="A2" s="137" t="s">
        <v>754</v>
      </c>
      <c r="B2" s="137" t="s">
        <v>755</v>
      </c>
      <c r="C2" s="138" t="s">
        <v>756</v>
      </c>
      <c r="E2" s="135"/>
    </row>
    <row r="3" spans="1:5" x14ac:dyDescent="0.25">
      <c r="A3" s="137" t="s">
        <v>174</v>
      </c>
      <c r="B3" s="137" t="s">
        <v>757</v>
      </c>
      <c r="C3" s="138" t="s">
        <v>758</v>
      </c>
      <c r="E3" s="135"/>
    </row>
    <row r="4" spans="1:5" x14ac:dyDescent="0.25">
      <c r="A4" s="137" t="s">
        <v>759</v>
      </c>
      <c r="B4" s="137" t="s">
        <v>760</v>
      </c>
      <c r="C4" s="138" t="s">
        <v>758</v>
      </c>
      <c r="E4" s="135"/>
    </row>
    <row r="5" spans="1:5" x14ac:dyDescent="0.25">
      <c r="A5" s="137" t="s">
        <v>761</v>
      </c>
      <c r="B5" s="137" t="s">
        <v>762</v>
      </c>
      <c r="C5" s="138" t="s">
        <v>758</v>
      </c>
      <c r="E5" s="135"/>
    </row>
    <row r="6" spans="1:5" x14ac:dyDescent="0.25">
      <c r="A6" s="137" t="s">
        <v>763</v>
      </c>
      <c r="B6" s="137" t="s">
        <v>764</v>
      </c>
      <c r="C6" s="138" t="s">
        <v>758</v>
      </c>
      <c r="E6" s="135"/>
    </row>
    <row r="7" spans="1:5" x14ac:dyDescent="0.25">
      <c r="A7" s="137" t="s">
        <v>765</v>
      </c>
      <c r="B7" s="137" t="s">
        <v>766</v>
      </c>
      <c r="C7" s="138" t="s">
        <v>758</v>
      </c>
      <c r="E7" s="135"/>
    </row>
    <row r="8" spans="1:5" x14ac:dyDescent="0.25">
      <c r="A8" s="137" t="s">
        <v>767</v>
      </c>
      <c r="B8" s="137" t="s">
        <v>768</v>
      </c>
      <c r="C8" s="138" t="s">
        <v>758</v>
      </c>
      <c r="E8" s="135"/>
    </row>
    <row r="9" spans="1:5" x14ac:dyDescent="0.25">
      <c r="A9" s="137" t="s">
        <v>94</v>
      </c>
      <c r="B9" s="137" t="s">
        <v>769</v>
      </c>
      <c r="C9" s="138" t="s">
        <v>770</v>
      </c>
      <c r="E9" s="135"/>
    </row>
    <row r="10" spans="1:5" x14ac:dyDescent="0.25">
      <c r="A10" s="137" t="s">
        <v>771</v>
      </c>
      <c r="B10" s="137" t="s">
        <v>772</v>
      </c>
      <c r="C10" s="138" t="s">
        <v>758</v>
      </c>
      <c r="E10" s="135"/>
    </row>
    <row r="11" spans="1:5" x14ac:dyDescent="0.25">
      <c r="A11" s="137" t="s">
        <v>773</v>
      </c>
      <c r="B11" s="137" t="s">
        <v>774</v>
      </c>
      <c r="C11" s="138" t="s">
        <v>770</v>
      </c>
      <c r="E11" s="135"/>
    </row>
    <row r="12" spans="1:5" x14ac:dyDescent="0.25">
      <c r="A12" s="137" t="s">
        <v>775</v>
      </c>
      <c r="B12" s="137" t="s">
        <v>776</v>
      </c>
      <c r="C12" s="138" t="s">
        <v>758</v>
      </c>
      <c r="E12" s="135"/>
    </row>
    <row r="13" spans="1:5" x14ac:dyDescent="0.25">
      <c r="A13" s="137" t="s">
        <v>777</v>
      </c>
      <c r="B13" s="137" t="s">
        <v>778</v>
      </c>
      <c r="C13" s="138" t="s">
        <v>758</v>
      </c>
      <c r="E13" s="135"/>
    </row>
    <row r="14" spans="1:5" x14ac:dyDescent="0.25">
      <c r="A14" s="137" t="s">
        <v>187</v>
      </c>
      <c r="B14" s="137" t="s">
        <v>779</v>
      </c>
      <c r="C14" s="167" t="s">
        <v>1267</v>
      </c>
      <c r="E14" s="135"/>
    </row>
    <row r="15" spans="1:5" x14ac:dyDescent="0.25">
      <c r="A15" s="137" t="s">
        <v>188</v>
      </c>
      <c r="B15" s="137" t="s">
        <v>780</v>
      </c>
      <c r="C15" s="167" t="s">
        <v>1267</v>
      </c>
      <c r="E15" s="135"/>
    </row>
    <row r="16" spans="1:5" x14ac:dyDescent="0.25">
      <c r="E16" s="135"/>
    </row>
    <row r="17" spans="5:5" x14ac:dyDescent="0.25">
      <c r="E17" s="135"/>
    </row>
    <row r="18" spans="5:5" s="140" customFormat="1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W92"/>
  <sheetViews>
    <sheetView topLeftCell="A7" zoomScale="85" workbookViewId="0">
      <selection activeCell="A3" sqref="A3"/>
    </sheetView>
  </sheetViews>
  <sheetFormatPr baseColWidth="10" defaultColWidth="9.140625" defaultRowHeight="12.75" x14ac:dyDescent="0.2"/>
  <cols>
    <col min="1" max="1" width="13.7109375" bestFit="1" customWidth="1"/>
    <col min="2" max="2" width="25.42578125" bestFit="1" customWidth="1"/>
    <col min="3" max="3" width="23.5703125" bestFit="1" customWidth="1"/>
    <col min="4" max="4" width="6.5703125" bestFit="1" customWidth="1"/>
    <col min="5" max="5" width="26.42578125" bestFit="1" customWidth="1"/>
    <col min="6" max="6" width="27.85546875" bestFit="1" customWidth="1"/>
    <col min="7" max="7" width="10.140625" bestFit="1" customWidth="1"/>
    <col min="8" max="8" width="10.42578125" bestFit="1" customWidth="1"/>
    <col min="9" max="9" width="11.85546875" customWidth="1"/>
    <col min="10" max="10" width="17.28515625" bestFit="1" customWidth="1"/>
  </cols>
  <sheetData>
    <row r="1" spans="1:10" x14ac:dyDescent="0.2">
      <c r="A1" s="19" t="s">
        <v>8</v>
      </c>
      <c r="B1" s="20" t="s">
        <v>64</v>
      </c>
      <c r="I1" t="s">
        <v>128</v>
      </c>
    </row>
    <row r="2" spans="1:10" x14ac:dyDescent="0.2">
      <c r="A2" s="19" t="s">
        <v>25</v>
      </c>
      <c r="B2" s="20" t="s">
        <v>64</v>
      </c>
      <c r="I2" t="s">
        <v>11</v>
      </c>
      <c r="J2" s="22" t="e">
        <f>+#REF!</f>
        <v>#REF!</v>
      </c>
    </row>
    <row r="3" spans="1:10" x14ac:dyDescent="0.2">
      <c r="A3" s="19" t="s">
        <v>23</v>
      </c>
      <c r="B3" s="20" t="s">
        <v>64</v>
      </c>
      <c r="I3" t="s">
        <v>126</v>
      </c>
      <c r="J3" s="22" t="e">
        <f>+#REF!</f>
        <v>#REF!</v>
      </c>
    </row>
    <row r="4" spans="1:10" x14ac:dyDescent="0.2">
      <c r="A4" s="19" t="s">
        <v>9</v>
      </c>
      <c r="B4" s="20" t="s">
        <v>64</v>
      </c>
      <c r="I4" t="s">
        <v>17</v>
      </c>
      <c r="J4" s="22" t="e">
        <f>+#REF!</f>
        <v>#REF!</v>
      </c>
    </row>
    <row r="5" spans="1:10" x14ac:dyDescent="0.2">
      <c r="A5" s="19" t="s">
        <v>15</v>
      </c>
      <c r="B5" s="20" t="s">
        <v>64</v>
      </c>
      <c r="I5" t="s">
        <v>19</v>
      </c>
      <c r="J5" s="22" t="e">
        <f>+#REF!</f>
        <v>#REF!</v>
      </c>
    </row>
    <row r="6" spans="1:10" x14ac:dyDescent="0.2">
      <c r="I6" t="s">
        <v>21</v>
      </c>
      <c r="J6" s="22" t="e">
        <f>+#REF!</f>
        <v>#REF!</v>
      </c>
    </row>
    <row r="7" spans="1:10" x14ac:dyDescent="0.2">
      <c r="A7" s="4" t="s">
        <v>129</v>
      </c>
      <c r="B7" s="4" t="s">
        <v>13</v>
      </c>
      <c r="C7" s="2"/>
      <c r="D7" s="2"/>
      <c r="E7" s="2"/>
      <c r="F7" s="2"/>
      <c r="G7" s="2"/>
      <c r="H7" s="2"/>
      <c r="I7" s="3"/>
      <c r="J7" s="22" t="e">
        <f>+#REF!</f>
        <v>#REF!</v>
      </c>
    </row>
    <row r="8" spans="1:10" x14ac:dyDescent="0.2">
      <c r="A8" s="4" t="s">
        <v>10</v>
      </c>
      <c r="B8" s="1" t="s">
        <v>67</v>
      </c>
      <c r="C8" s="7" t="s">
        <v>65</v>
      </c>
      <c r="D8" s="7" t="s">
        <v>20</v>
      </c>
      <c r="E8" s="7" t="s">
        <v>66</v>
      </c>
      <c r="F8" s="7" t="s">
        <v>68</v>
      </c>
      <c r="G8" s="7" t="s">
        <v>14</v>
      </c>
      <c r="H8" s="7" t="s">
        <v>47</v>
      </c>
      <c r="I8" s="8" t="s">
        <v>45</v>
      </c>
      <c r="J8" s="22" t="e">
        <f>+#REF!</f>
        <v>#REF!</v>
      </c>
    </row>
    <row r="9" spans="1:10" x14ac:dyDescent="0.2">
      <c r="A9" s="1">
        <v>1</v>
      </c>
      <c r="B9" s="9"/>
      <c r="C9" s="10">
        <v>1</v>
      </c>
      <c r="D9" s="10"/>
      <c r="E9" s="10"/>
      <c r="F9" s="10"/>
      <c r="G9" s="10"/>
      <c r="H9" s="10"/>
      <c r="I9" s="11">
        <v>1</v>
      </c>
    </row>
    <row r="10" spans="1:10" x14ac:dyDescent="0.2">
      <c r="A10" s="5">
        <v>3</v>
      </c>
      <c r="B10" s="12"/>
      <c r="C10" s="13">
        <v>1</v>
      </c>
      <c r="D10" s="13"/>
      <c r="E10" s="13"/>
      <c r="F10" s="13"/>
      <c r="G10" s="13"/>
      <c r="H10" s="13"/>
      <c r="I10" s="14">
        <v>1</v>
      </c>
    </row>
    <row r="11" spans="1:10" x14ac:dyDescent="0.2">
      <c r="A11" s="5">
        <v>4</v>
      </c>
      <c r="B11" s="12"/>
      <c r="C11" s="13"/>
      <c r="D11" s="13">
        <v>1</v>
      </c>
      <c r="E11" s="13"/>
      <c r="F11" s="13"/>
      <c r="G11" s="13"/>
      <c r="H11" s="13"/>
      <c r="I11" s="14">
        <v>1</v>
      </c>
    </row>
    <row r="12" spans="1:10" x14ac:dyDescent="0.2">
      <c r="A12" s="5">
        <v>5</v>
      </c>
      <c r="B12" s="12"/>
      <c r="C12" s="13"/>
      <c r="D12" s="13"/>
      <c r="E12" s="13"/>
      <c r="F12" s="13">
        <v>1</v>
      </c>
      <c r="G12" s="13"/>
      <c r="H12" s="13"/>
      <c r="I12" s="14">
        <v>1</v>
      </c>
    </row>
    <row r="13" spans="1:10" x14ac:dyDescent="0.2">
      <c r="A13" s="5">
        <v>7</v>
      </c>
      <c r="B13" s="12"/>
      <c r="C13" s="13">
        <v>1</v>
      </c>
      <c r="D13" s="13"/>
      <c r="E13" s="13"/>
      <c r="F13" s="13"/>
      <c r="G13" s="13"/>
      <c r="H13" s="13"/>
      <c r="I13" s="14">
        <v>1</v>
      </c>
    </row>
    <row r="14" spans="1:10" x14ac:dyDescent="0.2">
      <c r="A14" s="5">
        <v>10</v>
      </c>
      <c r="B14" s="12"/>
      <c r="C14" s="13">
        <v>1</v>
      </c>
      <c r="D14" s="13"/>
      <c r="E14" s="13"/>
      <c r="F14" s="13"/>
      <c r="G14" s="13"/>
      <c r="H14" s="13"/>
      <c r="I14" s="14">
        <v>1</v>
      </c>
    </row>
    <row r="15" spans="1:10" x14ac:dyDescent="0.2">
      <c r="A15" s="5">
        <v>12</v>
      </c>
      <c r="B15" s="12"/>
      <c r="C15" s="13"/>
      <c r="D15" s="13"/>
      <c r="E15" s="13"/>
      <c r="F15" s="13">
        <v>1</v>
      </c>
      <c r="G15" s="13"/>
      <c r="H15" s="13"/>
      <c r="I15" s="14">
        <v>1</v>
      </c>
    </row>
    <row r="16" spans="1:10" x14ac:dyDescent="0.2">
      <c r="A16" s="5">
        <v>13</v>
      </c>
      <c r="B16" s="12"/>
      <c r="C16" s="13">
        <v>1</v>
      </c>
      <c r="D16" s="13"/>
      <c r="E16" s="13"/>
      <c r="F16" s="13">
        <v>1</v>
      </c>
      <c r="G16" s="13">
        <v>1</v>
      </c>
      <c r="H16" s="13"/>
      <c r="I16" s="14">
        <v>3</v>
      </c>
    </row>
    <row r="17" spans="1:10" x14ac:dyDescent="0.2">
      <c r="A17" s="5">
        <v>14</v>
      </c>
      <c r="B17" s="12"/>
      <c r="C17" s="13">
        <v>1</v>
      </c>
      <c r="D17" s="13"/>
      <c r="E17" s="13"/>
      <c r="F17" s="13">
        <v>2</v>
      </c>
      <c r="G17" s="13"/>
      <c r="H17" s="13"/>
      <c r="I17" s="14">
        <v>3</v>
      </c>
    </row>
    <row r="18" spans="1:10" x14ac:dyDescent="0.2">
      <c r="A18" s="5">
        <v>15</v>
      </c>
      <c r="B18" s="12"/>
      <c r="C18" s="13">
        <v>1</v>
      </c>
      <c r="D18" s="13"/>
      <c r="E18" s="13"/>
      <c r="F18" s="13">
        <v>2</v>
      </c>
      <c r="G18" s="13"/>
      <c r="H18" s="13"/>
      <c r="I18" s="14">
        <v>3</v>
      </c>
    </row>
    <row r="19" spans="1:10" x14ac:dyDescent="0.2">
      <c r="A19" s="5">
        <v>16</v>
      </c>
      <c r="B19" s="12"/>
      <c r="C19" s="13">
        <v>1</v>
      </c>
      <c r="D19" s="13"/>
      <c r="E19" s="13"/>
      <c r="F19" s="13">
        <v>6</v>
      </c>
      <c r="G19" s="13">
        <v>1</v>
      </c>
      <c r="H19" s="13"/>
      <c r="I19" s="14">
        <v>8</v>
      </c>
    </row>
    <row r="20" spans="1:10" x14ac:dyDescent="0.2">
      <c r="A20" s="5">
        <v>17</v>
      </c>
      <c r="B20" s="12">
        <v>1</v>
      </c>
      <c r="C20" s="13">
        <v>2</v>
      </c>
      <c r="D20" s="13"/>
      <c r="E20" s="13"/>
      <c r="F20" s="13">
        <v>3</v>
      </c>
      <c r="G20" s="13"/>
      <c r="H20" s="13"/>
      <c r="I20" s="14">
        <v>6</v>
      </c>
    </row>
    <row r="21" spans="1:10" x14ac:dyDescent="0.2">
      <c r="A21" s="5">
        <v>18</v>
      </c>
      <c r="B21" s="12"/>
      <c r="C21" s="13"/>
      <c r="D21" s="13">
        <v>1</v>
      </c>
      <c r="E21" s="13">
        <v>1</v>
      </c>
      <c r="F21" s="13">
        <v>12</v>
      </c>
      <c r="G21" s="13"/>
      <c r="H21" s="13"/>
      <c r="I21" s="14">
        <v>14</v>
      </c>
    </row>
    <row r="22" spans="1:10" x14ac:dyDescent="0.2">
      <c r="A22" s="5">
        <v>19</v>
      </c>
      <c r="B22" s="12"/>
      <c r="C22" s="13">
        <v>2</v>
      </c>
      <c r="D22" s="13">
        <v>2</v>
      </c>
      <c r="E22" s="13"/>
      <c r="F22" s="13">
        <v>11</v>
      </c>
      <c r="G22" s="13"/>
      <c r="H22" s="13"/>
      <c r="I22" s="14">
        <v>15</v>
      </c>
    </row>
    <row r="23" spans="1:10" x14ac:dyDescent="0.2">
      <c r="A23" s="5">
        <v>20</v>
      </c>
      <c r="B23" s="12"/>
      <c r="C23" s="13"/>
      <c r="D23" s="13">
        <v>1</v>
      </c>
      <c r="E23" s="13"/>
      <c r="F23" s="13">
        <v>15</v>
      </c>
      <c r="G23" s="13">
        <v>3</v>
      </c>
      <c r="H23" s="13"/>
      <c r="I23" s="14">
        <v>19</v>
      </c>
    </row>
    <row r="24" spans="1:10" x14ac:dyDescent="0.2">
      <c r="A24" s="5">
        <v>21</v>
      </c>
      <c r="B24" s="12"/>
      <c r="C24" s="13"/>
      <c r="D24" s="13">
        <v>2</v>
      </c>
      <c r="E24" s="13"/>
      <c r="F24" s="13">
        <v>4</v>
      </c>
      <c r="G24" s="13">
        <v>1</v>
      </c>
      <c r="H24" s="13"/>
      <c r="I24" s="14">
        <v>7</v>
      </c>
    </row>
    <row r="25" spans="1:10" x14ac:dyDescent="0.2">
      <c r="A25" s="5">
        <v>22</v>
      </c>
      <c r="B25" s="12"/>
      <c r="C25" s="13">
        <v>1</v>
      </c>
      <c r="D25" s="13">
        <v>3</v>
      </c>
      <c r="E25" s="13"/>
      <c r="F25" s="13">
        <v>8</v>
      </c>
      <c r="G25" s="13">
        <v>1</v>
      </c>
      <c r="H25" s="13"/>
      <c r="I25" s="14">
        <v>13</v>
      </c>
    </row>
    <row r="26" spans="1:10" x14ac:dyDescent="0.2">
      <c r="A26" s="5">
        <v>23</v>
      </c>
      <c r="B26" s="12"/>
      <c r="C26" s="13">
        <v>2</v>
      </c>
      <c r="D26" s="13">
        <v>1</v>
      </c>
      <c r="E26" s="13">
        <v>1</v>
      </c>
      <c r="F26" s="13">
        <v>6</v>
      </c>
      <c r="G26" s="13">
        <v>1</v>
      </c>
      <c r="H26" s="13"/>
      <c r="I26" s="14">
        <v>11</v>
      </c>
    </row>
    <row r="27" spans="1:10" x14ac:dyDescent="0.2">
      <c r="A27" s="5">
        <v>24</v>
      </c>
      <c r="B27" s="12"/>
      <c r="C27" s="13"/>
      <c r="D27" s="13"/>
      <c r="E27" s="13"/>
      <c r="F27" s="13">
        <v>2</v>
      </c>
      <c r="G27" s="13">
        <v>1</v>
      </c>
      <c r="H27" s="13"/>
      <c r="I27" s="14">
        <v>3</v>
      </c>
    </row>
    <row r="28" spans="1:10" x14ac:dyDescent="0.2">
      <c r="A28" s="5">
        <v>25</v>
      </c>
      <c r="B28" s="12"/>
      <c r="C28" s="13"/>
      <c r="D28" s="13">
        <v>1</v>
      </c>
      <c r="E28" s="13"/>
      <c r="F28" s="13">
        <v>2</v>
      </c>
      <c r="G28" s="13">
        <v>1</v>
      </c>
      <c r="H28" s="13"/>
      <c r="I28" s="14">
        <v>4</v>
      </c>
      <c r="J28" s="18" t="e">
        <f>+#REF!</f>
        <v>#REF!</v>
      </c>
    </row>
    <row r="29" spans="1:10" x14ac:dyDescent="0.2">
      <c r="A29" s="5">
        <v>26</v>
      </c>
      <c r="B29" s="12"/>
      <c r="C29" s="13"/>
      <c r="D29" s="13">
        <v>1</v>
      </c>
      <c r="E29" s="13"/>
      <c r="F29" s="13">
        <v>6</v>
      </c>
      <c r="G29" s="13"/>
      <c r="H29" s="13"/>
      <c r="I29" s="14">
        <v>7</v>
      </c>
      <c r="J29" s="18" t="e">
        <f>+#REF!</f>
        <v>#REF!</v>
      </c>
    </row>
    <row r="30" spans="1:10" x14ac:dyDescent="0.2">
      <c r="A30" s="5">
        <v>27</v>
      </c>
      <c r="B30" s="12"/>
      <c r="C30" s="13"/>
      <c r="D30" s="13"/>
      <c r="E30" s="13"/>
      <c r="F30" s="13">
        <v>5</v>
      </c>
      <c r="G30" s="13">
        <v>3</v>
      </c>
      <c r="H30" s="13"/>
      <c r="I30" s="14">
        <v>8</v>
      </c>
      <c r="J30" s="18" t="e">
        <f>+#REF!</f>
        <v>#REF!</v>
      </c>
    </row>
    <row r="31" spans="1:10" x14ac:dyDescent="0.2">
      <c r="A31" s="5">
        <v>28</v>
      </c>
      <c r="B31" s="12"/>
      <c r="C31" s="13">
        <v>1</v>
      </c>
      <c r="D31" s="13">
        <v>1</v>
      </c>
      <c r="E31" s="13"/>
      <c r="F31" s="13">
        <v>5</v>
      </c>
      <c r="G31" s="13">
        <v>2</v>
      </c>
      <c r="H31" s="13"/>
      <c r="I31" s="14">
        <v>9</v>
      </c>
      <c r="J31" s="18" t="e">
        <f>+#REF!</f>
        <v>#REF!</v>
      </c>
    </row>
    <row r="32" spans="1:10" x14ac:dyDescent="0.2">
      <c r="A32" s="5">
        <v>29</v>
      </c>
      <c r="B32" s="12"/>
      <c r="C32" s="13"/>
      <c r="D32" s="13">
        <v>1</v>
      </c>
      <c r="E32" s="13">
        <v>1</v>
      </c>
      <c r="F32" s="13">
        <v>4</v>
      </c>
      <c r="G32" s="13"/>
      <c r="H32" s="13"/>
      <c r="I32" s="14">
        <v>6</v>
      </c>
      <c r="J32" s="18" t="e">
        <f>+#REF!</f>
        <v>#REF!</v>
      </c>
    </row>
    <row r="33" spans="1:11" x14ac:dyDescent="0.2">
      <c r="A33" s="5">
        <v>30</v>
      </c>
      <c r="B33" s="12"/>
      <c r="C33" s="13"/>
      <c r="D33" s="13"/>
      <c r="E33" s="13"/>
      <c r="F33" s="13">
        <v>2</v>
      </c>
      <c r="G33" s="13">
        <v>1</v>
      </c>
      <c r="H33" s="13"/>
      <c r="I33" s="14">
        <v>3</v>
      </c>
      <c r="J33" s="18" t="e">
        <f>+#REF!</f>
        <v>#REF!</v>
      </c>
    </row>
    <row r="34" spans="1:11" x14ac:dyDescent="0.2">
      <c r="A34" s="5">
        <v>31</v>
      </c>
      <c r="B34" s="12"/>
      <c r="C34" s="13"/>
      <c r="D34" s="13"/>
      <c r="E34" s="13"/>
      <c r="F34" s="13">
        <v>2</v>
      </c>
      <c r="G34" s="13">
        <v>4</v>
      </c>
      <c r="H34" s="13"/>
      <c r="I34" s="14">
        <v>6</v>
      </c>
      <c r="J34" s="18" t="e">
        <f>+#REF!</f>
        <v>#REF!</v>
      </c>
    </row>
    <row r="35" spans="1:11" x14ac:dyDescent="0.2">
      <c r="A35" s="5">
        <v>32</v>
      </c>
      <c r="B35" s="12"/>
      <c r="C35" s="13">
        <v>1</v>
      </c>
      <c r="D35" s="13">
        <v>2</v>
      </c>
      <c r="E35" s="13"/>
      <c r="F35" s="13">
        <v>5</v>
      </c>
      <c r="G35" s="13">
        <v>1</v>
      </c>
      <c r="H35" s="13"/>
      <c r="I35" s="14">
        <v>9</v>
      </c>
      <c r="J35" s="18" t="e">
        <f>+#REF!</f>
        <v>#REF!</v>
      </c>
    </row>
    <row r="36" spans="1:11" x14ac:dyDescent="0.2">
      <c r="A36" s="5">
        <v>33</v>
      </c>
      <c r="B36" s="12"/>
      <c r="C36" s="13"/>
      <c r="D36" s="13"/>
      <c r="E36" s="13"/>
      <c r="F36" s="13">
        <v>2</v>
      </c>
      <c r="G36" s="13">
        <v>1</v>
      </c>
      <c r="H36" s="13"/>
      <c r="I36" s="14">
        <v>3</v>
      </c>
    </row>
    <row r="37" spans="1:11" x14ac:dyDescent="0.2">
      <c r="A37" s="5">
        <v>34</v>
      </c>
      <c r="B37" s="12"/>
      <c r="C37" s="13">
        <v>2</v>
      </c>
      <c r="D37" s="13"/>
      <c r="E37" s="13"/>
      <c r="F37" s="13">
        <v>4</v>
      </c>
      <c r="G37" s="13">
        <v>2</v>
      </c>
      <c r="H37" s="13"/>
      <c r="I37" s="14">
        <v>8</v>
      </c>
    </row>
    <row r="38" spans="1:11" x14ac:dyDescent="0.2">
      <c r="A38" s="5">
        <v>35</v>
      </c>
      <c r="B38" s="12"/>
      <c r="C38" s="13"/>
      <c r="D38" s="13">
        <v>3</v>
      </c>
      <c r="E38" s="13"/>
      <c r="F38" s="13">
        <v>3</v>
      </c>
      <c r="G38" s="13">
        <v>1</v>
      </c>
      <c r="H38" s="13"/>
      <c r="I38" s="14">
        <v>7</v>
      </c>
    </row>
    <row r="39" spans="1:11" x14ac:dyDescent="0.2">
      <c r="A39" s="5">
        <v>36</v>
      </c>
      <c r="B39" s="12"/>
      <c r="C39" s="13">
        <v>1</v>
      </c>
      <c r="D39" s="13">
        <v>1</v>
      </c>
      <c r="E39" s="13"/>
      <c r="F39" s="13">
        <v>2</v>
      </c>
      <c r="G39" s="13">
        <v>2</v>
      </c>
      <c r="H39" s="13"/>
      <c r="I39" s="14">
        <v>6</v>
      </c>
    </row>
    <row r="40" spans="1:11" x14ac:dyDescent="0.2">
      <c r="A40" s="5">
        <v>37</v>
      </c>
      <c r="B40" s="12"/>
      <c r="C40" s="13"/>
      <c r="D40" s="13">
        <v>2</v>
      </c>
      <c r="E40" s="13">
        <v>1</v>
      </c>
      <c r="F40" s="13">
        <v>2</v>
      </c>
      <c r="G40" s="13">
        <v>4</v>
      </c>
      <c r="H40" s="13"/>
      <c r="I40" s="14">
        <v>9</v>
      </c>
    </row>
    <row r="41" spans="1:11" x14ac:dyDescent="0.2">
      <c r="A41" s="5">
        <v>38</v>
      </c>
      <c r="B41" s="12"/>
      <c r="C41" s="13"/>
      <c r="D41" s="13">
        <v>1</v>
      </c>
      <c r="E41" s="13"/>
      <c r="F41" s="13">
        <v>3</v>
      </c>
      <c r="G41" s="13">
        <v>1</v>
      </c>
      <c r="H41" s="13"/>
      <c r="I41" s="14">
        <v>5</v>
      </c>
    </row>
    <row r="42" spans="1:11" x14ac:dyDescent="0.2">
      <c r="A42" s="5">
        <v>39</v>
      </c>
      <c r="B42" s="12"/>
      <c r="C42" s="13"/>
      <c r="D42" s="13">
        <v>1</v>
      </c>
      <c r="E42" s="13"/>
      <c r="F42" s="13">
        <v>3</v>
      </c>
      <c r="G42" s="13">
        <v>3</v>
      </c>
      <c r="H42" s="13"/>
      <c r="I42" s="14">
        <v>7</v>
      </c>
    </row>
    <row r="43" spans="1:11" x14ac:dyDescent="0.2">
      <c r="A43" s="5">
        <v>40</v>
      </c>
      <c r="B43" s="12">
        <v>1</v>
      </c>
      <c r="C43" s="13"/>
      <c r="D43" s="13">
        <v>2</v>
      </c>
      <c r="E43" s="13"/>
      <c r="F43" s="13">
        <v>1</v>
      </c>
      <c r="G43" s="13"/>
      <c r="H43" s="13"/>
      <c r="I43" s="14">
        <v>4</v>
      </c>
    </row>
    <row r="44" spans="1:11" x14ac:dyDescent="0.2">
      <c r="A44" s="5">
        <v>41</v>
      </c>
      <c r="B44" s="12"/>
      <c r="C44" s="13"/>
      <c r="D44" s="13"/>
      <c r="E44" s="13"/>
      <c r="F44" s="13">
        <v>1</v>
      </c>
      <c r="G44" s="13">
        <v>1</v>
      </c>
      <c r="H44" s="13"/>
      <c r="I44" s="14">
        <v>2</v>
      </c>
    </row>
    <row r="45" spans="1:11" x14ac:dyDescent="0.2">
      <c r="A45" s="5">
        <v>42</v>
      </c>
      <c r="B45" s="12"/>
      <c r="C45" s="13">
        <v>1</v>
      </c>
      <c r="D45" s="13"/>
      <c r="E45" s="13"/>
      <c r="F45" s="13">
        <v>3</v>
      </c>
      <c r="G45" s="13"/>
      <c r="H45" s="13"/>
      <c r="I45" s="14">
        <v>4</v>
      </c>
    </row>
    <row r="46" spans="1:11" x14ac:dyDescent="0.2">
      <c r="A46" s="5">
        <v>43</v>
      </c>
      <c r="B46" s="12"/>
      <c r="C46" s="13">
        <v>1</v>
      </c>
      <c r="D46" s="13">
        <v>1</v>
      </c>
      <c r="E46" s="13"/>
      <c r="F46" s="13">
        <v>4</v>
      </c>
      <c r="G46" s="13"/>
      <c r="H46" s="13"/>
      <c r="I46" s="14">
        <v>6</v>
      </c>
    </row>
    <row r="47" spans="1:11" x14ac:dyDescent="0.2">
      <c r="A47" s="5">
        <v>44</v>
      </c>
      <c r="B47" s="12"/>
      <c r="C47" s="13">
        <v>1</v>
      </c>
      <c r="D47" s="13"/>
      <c r="E47" s="13"/>
      <c r="F47" s="13">
        <v>5</v>
      </c>
      <c r="G47" s="13">
        <v>1</v>
      </c>
      <c r="H47" s="13"/>
      <c r="I47" s="14">
        <v>7</v>
      </c>
      <c r="J47">
        <v>153</v>
      </c>
      <c r="K47" s="18">
        <f>+J47/$J$52</f>
        <v>0.73913043478260865</v>
      </c>
    </row>
    <row r="48" spans="1:11" x14ac:dyDescent="0.2">
      <c r="A48" s="5">
        <v>45</v>
      </c>
      <c r="B48" s="12"/>
      <c r="C48" s="13">
        <v>1</v>
      </c>
      <c r="D48" s="13"/>
      <c r="E48" s="13"/>
      <c r="F48" s="13">
        <v>2</v>
      </c>
      <c r="G48" s="13">
        <v>1</v>
      </c>
      <c r="H48" s="13"/>
      <c r="I48" s="14">
        <v>4</v>
      </c>
      <c r="J48">
        <v>32</v>
      </c>
      <c r="K48" s="18">
        <f>+J48/$J$52</f>
        <v>0.15458937198067632</v>
      </c>
    </row>
    <row r="49" spans="1:23" x14ac:dyDescent="0.2">
      <c r="A49" s="5">
        <v>46</v>
      </c>
      <c r="B49" s="12"/>
      <c r="C49" s="13"/>
      <c r="D49" s="13"/>
      <c r="E49" s="13"/>
      <c r="F49" s="13">
        <v>5</v>
      </c>
      <c r="G49" s="13">
        <v>1</v>
      </c>
      <c r="H49" s="13"/>
      <c r="I49" s="14">
        <v>6</v>
      </c>
      <c r="J49">
        <v>16</v>
      </c>
      <c r="K49" s="18">
        <f>+J49/$J$52</f>
        <v>7.7294685990338161E-2</v>
      </c>
      <c r="L49" s="22">
        <f>+K49+K48</f>
        <v>0.23188405797101447</v>
      </c>
    </row>
    <row r="50" spans="1:23" x14ac:dyDescent="0.2">
      <c r="A50" s="5">
        <v>47</v>
      </c>
      <c r="B50" s="12"/>
      <c r="C50" s="13"/>
      <c r="D50" s="13">
        <v>1</v>
      </c>
      <c r="E50" s="13"/>
      <c r="F50" s="13">
        <v>3</v>
      </c>
      <c r="G50" s="13">
        <v>2</v>
      </c>
      <c r="H50" s="13"/>
      <c r="I50" s="14">
        <v>6</v>
      </c>
      <c r="J50">
        <v>4</v>
      </c>
      <c r="K50" s="18">
        <f>+J50/$J$52</f>
        <v>1.932367149758454E-2</v>
      </c>
    </row>
    <row r="51" spans="1:23" x14ac:dyDescent="0.2">
      <c r="A51" s="5">
        <v>48</v>
      </c>
      <c r="B51" s="12">
        <v>1</v>
      </c>
      <c r="C51" s="13"/>
      <c r="D51" s="13"/>
      <c r="E51" s="13"/>
      <c r="F51" s="13">
        <v>3</v>
      </c>
      <c r="G51" s="13"/>
      <c r="H51" s="13"/>
      <c r="I51" s="14">
        <v>4</v>
      </c>
      <c r="J51" s="21">
        <v>2</v>
      </c>
      <c r="K51" s="18">
        <f>+J51/$J$52</f>
        <v>9.6618357487922701E-3</v>
      </c>
    </row>
    <row r="52" spans="1:23" x14ac:dyDescent="0.2">
      <c r="A52" s="5">
        <v>49</v>
      </c>
      <c r="B52" s="12"/>
      <c r="C52" s="13">
        <v>1</v>
      </c>
      <c r="D52" s="13"/>
      <c r="E52" s="13"/>
      <c r="F52" s="13">
        <v>3</v>
      </c>
      <c r="G52" s="13">
        <v>2</v>
      </c>
      <c r="H52" s="13"/>
      <c r="I52" s="14">
        <v>6</v>
      </c>
      <c r="J52">
        <f>SUM(J47:J51)</f>
        <v>207</v>
      </c>
    </row>
    <row r="53" spans="1:23" x14ac:dyDescent="0.2">
      <c r="A53" s="5">
        <v>50</v>
      </c>
      <c r="B53" s="12"/>
      <c r="C53" s="13"/>
      <c r="D53" s="13"/>
      <c r="E53" s="13"/>
      <c r="F53" s="13">
        <v>1</v>
      </c>
      <c r="G53" s="13">
        <v>1</v>
      </c>
      <c r="H53" s="13"/>
      <c r="I53" s="14">
        <v>2</v>
      </c>
      <c r="V53" t="s">
        <v>130</v>
      </c>
      <c r="W53" s="42">
        <v>0.2484472049689441</v>
      </c>
    </row>
    <row r="54" spans="1:23" x14ac:dyDescent="0.2">
      <c r="A54" s="5">
        <v>51</v>
      </c>
      <c r="B54" s="12"/>
      <c r="C54" s="13">
        <v>1</v>
      </c>
      <c r="D54" s="13">
        <v>1</v>
      </c>
      <c r="E54" s="13">
        <v>1</v>
      </c>
      <c r="F54" s="13">
        <v>2</v>
      </c>
      <c r="G54" s="13">
        <v>2</v>
      </c>
      <c r="H54" s="13"/>
      <c r="I54" s="14">
        <v>7</v>
      </c>
      <c r="J54">
        <v>42</v>
      </c>
      <c r="K54" s="18">
        <f>+J54/$J$62</f>
        <v>0.27450980392156865</v>
      </c>
      <c r="L54" s="22">
        <f>+K54</f>
        <v>0.27450980392156865</v>
      </c>
      <c r="V54" t="s">
        <v>17</v>
      </c>
      <c r="W54" s="42">
        <v>0.2857142857142857</v>
      </c>
    </row>
    <row r="55" spans="1:23" x14ac:dyDescent="0.2">
      <c r="A55" s="5">
        <v>52</v>
      </c>
      <c r="B55" s="12"/>
      <c r="C55" s="13">
        <v>1</v>
      </c>
      <c r="D55" s="13"/>
      <c r="E55" s="13"/>
      <c r="F55" s="13">
        <v>2</v>
      </c>
      <c r="G55" s="13">
        <v>1</v>
      </c>
      <c r="H55" s="13"/>
      <c r="I55" s="14">
        <v>4</v>
      </c>
      <c r="J55">
        <v>36</v>
      </c>
      <c r="K55" s="18">
        <f t="shared" ref="K55:K61" si="0">+J55/$J$62</f>
        <v>0.23529411764705882</v>
      </c>
      <c r="L55" s="22">
        <f>+K55</f>
        <v>0.23529411764705882</v>
      </c>
      <c r="V55" t="s">
        <v>11</v>
      </c>
      <c r="W55" s="42">
        <v>0.21118012422360249</v>
      </c>
    </row>
    <row r="56" spans="1:23" x14ac:dyDescent="0.2">
      <c r="A56" s="5">
        <v>53</v>
      </c>
      <c r="B56" s="12"/>
      <c r="C56" s="13">
        <v>1</v>
      </c>
      <c r="D56" s="13"/>
      <c r="E56" s="13"/>
      <c r="F56" s="13">
        <v>6</v>
      </c>
      <c r="G56" s="13"/>
      <c r="H56" s="13"/>
      <c r="I56" s="14">
        <v>7</v>
      </c>
      <c r="J56">
        <v>31</v>
      </c>
      <c r="K56" s="18">
        <f t="shared" si="0"/>
        <v>0.20261437908496732</v>
      </c>
      <c r="L56" s="22">
        <f>+K56</f>
        <v>0.20261437908496732</v>
      </c>
      <c r="V56" t="s">
        <v>21</v>
      </c>
      <c r="W56" s="42">
        <v>0.18012422360248448</v>
      </c>
    </row>
    <row r="57" spans="1:23" x14ac:dyDescent="0.2">
      <c r="A57" s="5">
        <v>54</v>
      </c>
      <c r="B57" s="12"/>
      <c r="C57" s="13"/>
      <c r="D57" s="13">
        <v>1</v>
      </c>
      <c r="E57" s="13"/>
      <c r="F57" s="13">
        <v>1</v>
      </c>
      <c r="G57" s="13"/>
      <c r="H57" s="13"/>
      <c r="I57" s="14">
        <v>2</v>
      </c>
      <c r="J57">
        <v>30</v>
      </c>
      <c r="K57" s="18">
        <f t="shared" si="0"/>
        <v>0.19607843137254902</v>
      </c>
      <c r="L57" s="22">
        <f>+K57</f>
        <v>0.19607843137254902</v>
      </c>
      <c r="V57" t="s">
        <v>131</v>
      </c>
      <c r="W57" s="42">
        <v>1.8633540372670808E-2</v>
      </c>
    </row>
    <row r="58" spans="1:23" x14ac:dyDescent="0.2">
      <c r="A58" s="5">
        <v>55</v>
      </c>
      <c r="B58" s="12"/>
      <c r="C58" s="13"/>
      <c r="D58" s="13"/>
      <c r="E58" s="13"/>
      <c r="F58" s="13">
        <v>3</v>
      </c>
      <c r="G58" s="13">
        <v>1</v>
      </c>
      <c r="H58" s="13"/>
      <c r="I58" s="14">
        <v>4</v>
      </c>
      <c r="J58">
        <v>8</v>
      </c>
      <c r="K58" s="18">
        <f t="shared" si="0"/>
        <v>5.2287581699346407E-2</v>
      </c>
    </row>
    <row r="59" spans="1:23" x14ac:dyDescent="0.2">
      <c r="A59" s="5">
        <v>56</v>
      </c>
      <c r="B59" s="12"/>
      <c r="C59" s="13"/>
      <c r="D59" s="13"/>
      <c r="E59" s="13"/>
      <c r="F59" s="13">
        <v>6</v>
      </c>
      <c r="G59" s="13">
        <v>1</v>
      </c>
      <c r="H59" s="13"/>
      <c r="I59" s="14">
        <v>7</v>
      </c>
      <c r="J59">
        <v>3</v>
      </c>
      <c r="K59" s="18">
        <f t="shared" si="0"/>
        <v>1.9607843137254902E-2</v>
      </c>
    </row>
    <row r="60" spans="1:23" x14ac:dyDescent="0.2">
      <c r="A60" s="5">
        <v>57</v>
      </c>
      <c r="B60" s="12"/>
      <c r="C60" s="13">
        <v>2</v>
      </c>
      <c r="D60" s="13"/>
      <c r="E60" s="13"/>
      <c r="F60" s="13">
        <v>2</v>
      </c>
      <c r="G60" s="13"/>
      <c r="H60" s="13"/>
      <c r="I60" s="14">
        <v>4</v>
      </c>
      <c r="J60">
        <v>2</v>
      </c>
      <c r="K60" s="18">
        <f t="shared" si="0"/>
        <v>1.3071895424836602E-2</v>
      </c>
    </row>
    <row r="61" spans="1:23" x14ac:dyDescent="0.2">
      <c r="A61" s="5">
        <v>58</v>
      </c>
      <c r="B61" s="12"/>
      <c r="C61" s="13">
        <v>1</v>
      </c>
      <c r="D61" s="13"/>
      <c r="E61" s="13"/>
      <c r="F61" s="13">
        <v>3</v>
      </c>
      <c r="G61" s="13"/>
      <c r="H61" s="13"/>
      <c r="I61" s="14">
        <v>4</v>
      </c>
      <c r="J61">
        <v>1</v>
      </c>
      <c r="K61" s="18">
        <f t="shared" si="0"/>
        <v>6.5359477124183009E-3</v>
      </c>
    </row>
    <row r="62" spans="1:23" x14ac:dyDescent="0.2">
      <c r="A62" s="5">
        <v>59</v>
      </c>
      <c r="B62" s="12"/>
      <c r="C62" s="13">
        <v>1</v>
      </c>
      <c r="D62" s="13"/>
      <c r="E62" s="13">
        <v>1</v>
      </c>
      <c r="F62" s="13">
        <v>3</v>
      </c>
      <c r="G62" s="13">
        <v>2</v>
      </c>
      <c r="H62" s="13"/>
      <c r="I62" s="14">
        <v>7</v>
      </c>
      <c r="J62">
        <f>SUM(J54:J61)</f>
        <v>153</v>
      </c>
    </row>
    <row r="63" spans="1:23" x14ac:dyDescent="0.2">
      <c r="A63" s="5">
        <v>60</v>
      </c>
      <c r="B63" s="12"/>
      <c r="C63" s="13">
        <v>2</v>
      </c>
      <c r="D63" s="13"/>
      <c r="E63" s="13">
        <v>1</v>
      </c>
      <c r="F63" s="13">
        <v>4</v>
      </c>
      <c r="G63" s="13">
        <v>1</v>
      </c>
      <c r="H63" s="13"/>
      <c r="I63" s="14">
        <v>8</v>
      </c>
      <c r="L63" s="22">
        <f>+K58+K59+K60+K61</f>
        <v>9.1503267973856203E-2</v>
      </c>
    </row>
    <row r="64" spans="1:23" x14ac:dyDescent="0.2">
      <c r="A64" s="5">
        <v>61</v>
      </c>
      <c r="B64" s="12"/>
      <c r="C64" s="13"/>
      <c r="D64" s="13">
        <v>1</v>
      </c>
      <c r="E64" s="13"/>
      <c r="F64" s="13">
        <v>1</v>
      </c>
      <c r="G64" s="13"/>
      <c r="H64" s="13"/>
      <c r="I64" s="14">
        <v>2</v>
      </c>
    </row>
    <row r="65" spans="1:11" x14ac:dyDescent="0.2">
      <c r="A65" s="5">
        <v>62</v>
      </c>
      <c r="B65" s="12"/>
      <c r="C65" s="13">
        <v>1</v>
      </c>
      <c r="D65" s="13"/>
      <c r="E65" s="13"/>
      <c r="F65" s="13">
        <v>4</v>
      </c>
      <c r="G65" s="13">
        <v>3</v>
      </c>
      <c r="H65" s="13"/>
      <c r="I65" s="14">
        <v>8</v>
      </c>
    </row>
    <row r="66" spans="1:11" x14ac:dyDescent="0.2">
      <c r="A66" s="5">
        <v>63</v>
      </c>
      <c r="B66" s="12"/>
      <c r="C66" s="13"/>
      <c r="D66" s="13"/>
      <c r="E66" s="13"/>
      <c r="F66" s="13">
        <v>2</v>
      </c>
      <c r="G66" s="13">
        <v>1</v>
      </c>
      <c r="H66" s="13"/>
      <c r="I66" s="14">
        <v>3</v>
      </c>
      <c r="J66" t="e">
        <f>+#REF!</f>
        <v>#REF!</v>
      </c>
      <c r="K66" s="18" t="e">
        <f>+J66/$J$82</f>
        <v>#REF!</v>
      </c>
    </row>
    <row r="67" spans="1:11" x14ac:dyDescent="0.2">
      <c r="A67" s="5">
        <v>64</v>
      </c>
      <c r="B67" s="12"/>
      <c r="C67" s="13">
        <v>1</v>
      </c>
      <c r="D67" s="13">
        <v>1</v>
      </c>
      <c r="E67" s="13"/>
      <c r="F67" s="13">
        <v>3</v>
      </c>
      <c r="G67" s="13"/>
      <c r="H67" s="13"/>
      <c r="I67" s="14">
        <v>5</v>
      </c>
      <c r="J67" t="e">
        <f>+#REF!</f>
        <v>#REF!</v>
      </c>
      <c r="K67" s="18" t="e">
        <f t="shared" ref="K67:K81" si="1">+J67/$J$82</f>
        <v>#REF!</v>
      </c>
    </row>
    <row r="68" spans="1:11" x14ac:dyDescent="0.2">
      <c r="A68" s="5">
        <v>65</v>
      </c>
      <c r="B68" s="12"/>
      <c r="C68" s="13">
        <v>1</v>
      </c>
      <c r="D68" s="13"/>
      <c r="E68" s="13"/>
      <c r="F68" s="13">
        <v>2</v>
      </c>
      <c r="G68" s="13"/>
      <c r="H68" s="13"/>
      <c r="I68" s="14">
        <v>3</v>
      </c>
      <c r="J68" t="e">
        <f>+#REF!</f>
        <v>#REF!</v>
      </c>
      <c r="K68" s="18" t="e">
        <f t="shared" si="1"/>
        <v>#REF!</v>
      </c>
    </row>
    <row r="69" spans="1:11" x14ac:dyDescent="0.2">
      <c r="A69" s="5">
        <v>66</v>
      </c>
      <c r="B69" s="12"/>
      <c r="C69" s="13"/>
      <c r="D69" s="13"/>
      <c r="E69" s="13"/>
      <c r="F69" s="13">
        <v>6</v>
      </c>
      <c r="G69" s="13"/>
      <c r="H69" s="13"/>
      <c r="I69" s="14">
        <v>6</v>
      </c>
      <c r="J69" t="e">
        <f>+#REF!</f>
        <v>#REF!</v>
      </c>
      <c r="K69" s="18" t="e">
        <f t="shared" si="1"/>
        <v>#REF!</v>
      </c>
    </row>
    <row r="70" spans="1:11" x14ac:dyDescent="0.2">
      <c r="A70" s="5">
        <v>67</v>
      </c>
      <c r="B70" s="12"/>
      <c r="C70" s="13">
        <v>2</v>
      </c>
      <c r="D70" s="13"/>
      <c r="E70" s="13"/>
      <c r="F70" s="13"/>
      <c r="G70" s="13"/>
      <c r="H70" s="13"/>
      <c r="I70" s="14">
        <v>2</v>
      </c>
      <c r="J70" t="e">
        <f>+#REF!</f>
        <v>#REF!</v>
      </c>
      <c r="K70" s="18" t="e">
        <f t="shared" si="1"/>
        <v>#REF!</v>
      </c>
    </row>
    <row r="71" spans="1:11" x14ac:dyDescent="0.2">
      <c r="A71" s="5">
        <v>68</v>
      </c>
      <c r="B71" s="12"/>
      <c r="C71" s="13">
        <v>1</v>
      </c>
      <c r="D71" s="13"/>
      <c r="E71" s="13"/>
      <c r="F71" s="13">
        <v>1</v>
      </c>
      <c r="G71" s="13"/>
      <c r="H71" s="13"/>
      <c r="I71" s="14">
        <v>2</v>
      </c>
      <c r="J71" t="e">
        <f>+#REF!</f>
        <v>#REF!</v>
      </c>
      <c r="K71" s="18" t="e">
        <f t="shared" si="1"/>
        <v>#REF!</v>
      </c>
    </row>
    <row r="72" spans="1:11" x14ac:dyDescent="0.2">
      <c r="A72" s="5">
        <v>69</v>
      </c>
      <c r="B72" s="12"/>
      <c r="C72" s="13">
        <v>2</v>
      </c>
      <c r="D72" s="13"/>
      <c r="E72" s="13"/>
      <c r="F72" s="13"/>
      <c r="G72" s="13"/>
      <c r="H72" s="13"/>
      <c r="I72" s="14">
        <v>2</v>
      </c>
      <c r="J72" t="e">
        <f>+#REF!</f>
        <v>#REF!</v>
      </c>
      <c r="K72" s="18" t="e">
        <f t="shared" si="1"/>
        <v>#REF!</v>
      </c>
    </row>
    <row r="73" spans="1:11" x14ac:dyDescent="0.2">
      <c r="A73" s="5">
        <v>70</v>
      </c>
      <c r="B73" s="12"/>
      <c r="C73" s="13">
        <v>1</v>
      </c>
      <c r="D73" s="13"/>
      <c r="E73" s="13"/>
      <c r="F73" s="13">
        <v>3</v>
      </c>
      <c r="G73" s="13">
        <v>1</v>
      </c>
      <c r="H73" s="13"/>
      <c r="I73" s="14">
        <v>5</v>
      </c>
      <c r="J73" t="e">
        <f>+#REF!</f>
        <v>#REF!</v>
      </c>
      <c r="K73" s="18" t="e">
        <f t="shared" si="1"/>
        <v>#REF!</v>
      </c>
    </row>
    <row r="74" spans="1:11" x14ac:dyDescent="0.2">
      <c r="A74" s="5">
        <v>71</v>
      </c>
      <c r="B74" s="12"/>
      <c r="C74" s="13">
        <v>2</v>
      </c>
      <c r="D74" s="13">
        <v>1</v>
      </c>
      <c r="E74" s="13"/>
      <c r="F74" s="13">
        <v>3</v>
      </c>
      <c r="G74" s="13">
        <v>2</v>
      </c>
      <c r="H74" s="13"/>
      <c r="I74" s="14">
        <v>8</v>
      </c>
      <c r="J74" t="e">
        <f>+#REF!</f>
        <v>#REF!</v>
      </c>
      <c r="K74" s="18" t="e">
        <f t="shared" si="1"/>
        <v>#REF!</v>
      </c>
    </row>
    <row r="75" spans="1:11" x14ac:dyDescent="0.2">
      <c r="A75" s="5">
        <v>72</v>
      </c>
      <c r="B75" s="12"/>
      <c r="C75" s="13">
        <v>4</v>
      </c>
      <c r="D75" s="13">
        <v>1</v>
      </c>
      <c r="E75" s="13"/>
      <c r="F75" s="13">
        <v>2</v>
      </c>
      <c r="G75" s="13"/>
      <c r="H75" s="13"/>
      <c r="I75" s="14">
        <v>7</v>
      </c>
      <c r="J75" t="e">
        <f>+#REF!</f>
        <v>#REF!</v>
      </c>
      <c r="K75" s="18" t="e">
        <f t="shared" si="1"/>
        <v>#REF!</v>
      </c>
    </row>
    <row r="76" spans="1:11" x14ac:dyDescent="0.2">
      <c r="A76" s="5">
        <v>73</v>
      </c>
      <c r="B76" s="12"/>
      <c r="C76" s="13">
        <v>1</v>
      </c>
      <c r="D76" s="13"/>
      <c r="E76" s="13"/>
      <c r="F76" s="13">
        <v>1</v>
      </c>
      <c r="G76" s="13">
        <v>1</v>
      </c>
      <c r="H76" s="13"/>
      <c r="I76" s="14">
        <v>3</v>
      </c>
      <c r="J76" t="e">
        <f>+#REF!</f>
        <v>#REF!</v>
      </c>
      <c r="K76" s="18" t="e">
        <f t="shared" si="1"/>
        <v>#REF!</v>
      </c>
    </row>
    <row r="77" spans="1:11" x14ac:dyDescent="0.2">
      <c r="A77" s="5">
        <v>74</v>
      </c>
      <c r="B77" s="12"/>
      <c r="C77" s="13">
        <v>1</v>
      </c>
      <c r="D77" s="13"/>
      <c r="E77" s="13"/>
      <c r="F77" s="13"/>
      <c r="G77" s="13"/>
      <c r="H77" s="13"/>
      <c r="I77" s="14">
        <v>1</v>
      </c>
      <c r="J77" t="e">
        <f>+#REF!</f>
        <v>#REF!</v>
      </c>
      <c r="K77" s="18" t="e">
        <f t="shared" si="1"/>
        <v>#REF!</v>
      </c>
    </row>
    <row r="78" spans="1:11" x14ac:dyDescent="0.2">
      <c r="A78" s="5">
        <v>75</v>
      </c>
      <c r="B78" s="12"/>
      <c r="C78" s="13"/>
      <c r="D78" s="13"/>
      <c r="E78" s="13"/>
      <c r="F78" s="13">
        <v>1</v>
      </c>
      <c r="G78" s="13">
        <v>1</v>
      </c>
      <c r="H78" s="13"/>
      <c r="I78" s="14">
        <v>2</v>
      </c>
      <c r="J78" t="e">
        <f>+#REF!</f>
        <v>#REF!</v>
      </c>
      <c r="K78" s="18" t="e">
        <f t="shared" si="1"/>
        <v>#REF!</v>
      </c>
    </row>
    <row r="79" spans="1:11" x14ac:dyDescent="0.2">
      <c r="A79" s="5">
        <v>76</v>
      </c>
      <c r="B79" s="12"/>
      <c r="C79" s="13">
        <v>3</v>
      </c>
      <c r="D79" s="13"/>
      <c r="E79" s="13"/>
      <c r="F79" s="13">
        <v>1</v>
      </c>
      <c r="G79" s="13">
        <v>2</v>
      </c>
      <c r="H79" s="13"/>
      <c r="I79" s="14">
        <v>6</v>
      </c>
      <c r="J79" t="e">
        <f>+#REF!</f>
        <v>#REF!</v>
      </c>
      <c r="K79" s="18" t="e">
        <f t="shared" si="1"/>
        <v>#REF!</v>
      </c>
    </row>
    <row r="80" spans="1:11" x14ac:dyDescent="0.2">
      <c r="A80" s="5">
        <v>77</v>
      </c>
      <c r="B80" s="12"/>
      <c r="C80" s="13">
        <v>2</v>
      </c>
      <c r="D80" s="13"/>
      <c r="E80" s="13"/>
      <c r="F80" s="13">
        <v>1</v>
      </c>
      <c r="G80" s="13">
        <v>1</v>
      </c>
      <c r="H80" s="13"/>
      <c r="I80" s="14">
        <v>4</v>
      </c>
      <c r="J80" t="e">
        <f>+#REF!</f>
        <v>#REF!</v>
      </c>
      <c r="K80" s="18" t="e">
        <f t="shared" si="1"/>
        <v>#REF!</v>
      </c>
    </row>
    <row r="81" spans="1:11" x14ac:dyDescent="0.2">
      <c r="A81" s="5">
        <v>78</v>
      </c>
      <c r="B81" s="12"/>
      <c r="C81" s="13">
        <v>2</v>
      </c>
      <c r="D81" s="13"/>
      <c r="E81" s="13"/>
      <c r="F81" s="13"/>
      <c r="G81" s="13"/>
      <c r="H81" s="13"/>
      <c r="I81" s="14">
        <v>2</v>
      </c>
      <c r="J81" t="e">
        <f>+#REF!</f>
        <v>#REF!</v>
      </c>
      <c r="K81" s="18" t="e">
        <f t="shared" si="1"/>
        <v>#REF!</v>
      </c>
    </row>
    <row r="82" spans="1:11" x14ac:dyDescent="0.2">
      <c r="A82" s="5">
        <v>79</v>
      </c>
      <c r="B82" s="12"/>
      <c r="C82" s="13">
        <v>4</v>
      </c>
      <c r="D82" s="13"/>
      <c r="E82" s="13"/>
      <c r="F82" s="13"/>
      <c r="G82" s="13"/>
      <c r="H82" s="13"/>
      <c r="I82" s="14">
        <v>4</v>
      </c>
      <c r="J82" t="e">
        <f>SUM(J66:J81)</f>
        <v>#REF!</v>
      </c>
    </row>
    <row r="83" spans="1:11" x14ac:dyDescent="0.2">
      <c r="A83" s="5">
        <v>80</v>
      </c>
      <c r="B83" s="12"/>
      <c r="C83" s="13">
        <v>1</v>
      </c>
      <c r="D83" s="13"/>
      <c r="E83" s="13"/>
      <c r="F83" s="13"/>
      <c r="G83" s="13"/>
      <c r="H83" s="13"/>
      <c r="I83" s="14">
        <v>1</v>
      </c>
    </row>
    <row r="84" spans="1:11" x14ac:dyDescent="0.2">
      <c r="A84" s="5">
        <v>81</v>
      </c>
      <c r="B84" s="12"/>
      <c r="C84" s="13">
        <v>2</v>
      </c>
      <c r="D84" s="13"/>
      <c r="E84" s="13"/>
      <c r="F84" s="13"/>
      <c r="G84" s="13"/>
      <c r="H84" s="13"/>
      <c r="I84" s="14">
        <v>2</v>
      </c>
      <c r="J84" t="e">
        <f>SUM(J68:J71)</f>
        <v>#REF!</v>
      </c>
      <c r="K84" s="22" t="e">
        <f>SUM(K68:K71)</f>
        <v>#REF!</v>
      </c>
    </row>
    <row r="85" spans="1:11" x14ac:dyDescent="0.2">
      <c r="A85" s="5">
        <v>82</v>
      </c>
      <c r="B85" s="12"/>
      <c r="C85" s="13">
        <v>1</v>
      </c>
      <c r="D85" s="13">
        <v>1</v>
      </c>
      <c r="E85" s="13"/>
      <c r="F85" s="13"/>
      <c r="G85" s="13"/>
      <c r="H85" s="13"/>
      <c r="I85" s="14">
        <v>2</v>
      </c>
    </row>
    <row r="86" spans="1:11" x14ac:dyDescent="0.2">
      <c r="A86" s="5">
        <v>84</v>
      </c>
      <c r="B86" s="12"/>
      <c r="C86" s="13">
        <v>2</v>
      </c>
      <c r="D86" s="13"/>
      <c r="E86" s="13"/>
      <c r="F86" s="13"/>
      <c r="G86" s="13"/>
      <c r="H86" s="13"/>
      <c r="I86" s="14">
        <v>2</v>
      </c>
    </row>
    <row r="87" spans="1:11" x14ac:dyDescent="0.2">
      <c r="A87" s="5">
        <v>85</v>
      </c>
      <c r="B87" s="12"/>
      <c r="C87" s="13">
        <v>1</v>
      </c>
      <c r="D87" s="13"/>
      <c r="E87" s="13"/>
      <c r="F87" s="13">
        <v>1</v>
      </c>
      <c r="G87" s="13"/>
      <c r="H87" s="13"/>
      <c r="I87" s="14">
        <v>2</v>
      </c>
    </row>
    <row r="88" spans="1:11" x14ac:dyDescent="0.2">
      <c r="A88" s="5">
        <v>86</v>
      </c>
      <c r="B88" s="12"/>
      <c r="C88" s="13">
        <v>3</v>
      </c>
      <c r="D88" s="13"/>
      <c r="E88" s="13"/>
      <c r="F88" s="13"/>
      <c r="G88" s="13"/>
      <c r="H88" s="13"/>
      <c r="I88" s="14">
        <v>3</v>
      </c>
    </row>
    <row r="89" spans="1:11" x14ac:dyDescent="0.2">
      <c r="A89" s="5">
        <v>92</v>
      </c>
      <c r="B89" s="12"/>
      <c r="C89" s="13">
        <v>2</v>
      </c>
      <c r="D89" s="13"/>
      <c r="E89" s="13"/>
      <c r="F89" s="13"/>
      <c r="G89" s="13"/>
      <c r="H89" s="13"/>
      <c r="I89" s="14">
        <v>2</v>
      </c>
    </row>
    <row r="90" spans="1:11" x14ac:dyDescent="0.2">
      <c r="A90" s="5">
        <v>97</v>
      </c>
      <c r="B90" s="12"/>
      <c r="C90" s="13"/>
      <c r="D90" s="13"/>
      <c r="E90" s="13"/>
      <c r="F90" s="13">
        <v>1</v>
      </c>
      <c r="G90" s="13"/>
      <c r="H90" s="13"/>
      <c r="I90" s="14">
        <v>1</v>
      </c>
    </row>
    <row r="91" spans="1:11" x14ac:dyDescent="0.2">
      <c r="A91" s="5" t="s">
        <v>47</v>
      </c>
      <c r="B91" s="12"/>
      <c r="C91" s="13">
        <v>5</v>
      </c>
      <c r="D91" s="13">
        <v>1</v>
      </c>
      <c r="E91" s="13"/>
      <c r="F91" s="13">
        <v>12</v>
      </c>
      <c r="G91" s="13">
        <v>6</v>
      </c>
      <c r="H91" s="13">
        <v>1</v>
      </c>
      <c r="I91" s="14">
        <v>25</v>
      </c>
    </row>
    <row r="92" spans="1:11" x14ac:dyDescent="0.2">
      <c r="A92" s="6" t="s">
        <v>45</v>
      </c>
      <c r="B92" s="15">
        <v>3</v>
      </c>
      <c r="C92" s="16">
        <v>79</v>
      </c>
      <c r="D92" s="16">
        <v>37</v>
      </c>
      <c r="E92" s="16">
        <v>7</v>
      </c>
      <c r="F92" s="16">
        <v>232</v>
      </c>
      <c r="G92" s="16">
        <v>70</v>
      </c>
      <c r="H92" s="16">
        <v>1</v>
      </c>
      <c r="I92" s="17">
        <v>429</v>
      </c>
    </row>
  </sheetData>
  <phoneticPr fontId="20" type="noConversion"/>
  <pageMargins left="0.75" right="0.75" top="1" bottom="1" header="0.5" footer="0.5"/>
  <pageSetup paperSize="9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O21"/>
  <sheetViews>
    <sheetView zoomScale="80" zoomScaleNormal="80" workbookViewId="0">
      <selection activeCell="M19" sqref="M19"/>
    </sheetView>
  </sheetViews>
  <sheetFormatPr baseColWidth="10" defaultColWidth="9.140625" defaultRowHeight="12.75" x14ac:dyDescent="0.2"/>
  <cols>
    <col min="1" max="1" width="24.85546875" style="43" customWidth="1"/>
    <col min="2" max="2" width="13.42578125" style="43" customWidth="1"/>
    <col min="3" max="3" width="9.7109375" style="43" customWidth="1"/>
    <col min="4" max="4" width="13.42578125" style="43" customWidth="1"/>
    <col min="5" max="5" width="9.7109375" style="43" customWidth="1"/>
    <col min="6" max="6" width="11.7109375" style="43" customWidth="1"/>
    <col min="7" max="7" width="8.7109375" style="43" customWidth="1"/>
    <col min="8" max="8" width="8" style="43" customWidth="1"/>
    <col min="9" max="16384" width="9.140625" style="43"/>
  </cols>
  <sheetData>
    <row r="1" spans="1:15" ht="12.95" customHeight="1" x14ac:dyDescent="0.2">
      <c r="B1" s="170"/>
    </row>
    <row r="2" spans="1:15" ht="12.95" customHeight="1" x14ac:dyDescent="0.2">
      <c r="B2" s="46" t="s">
        <v>71</v>
      </c>
    </row>
    <row r="3" spans="1:15" ht="12.95" customHeight="1" x14ac:dyDescent="0.2">
      <c r="A3" s="170" t="s">
        <v>81</v>
      </c>
      <c r="B3" s="47" t="s">
        <v>105</v>
      </c>
      <c r="C3" s="47" t="s">
        <v>106</v>
      </c>
      <c r="D3" s="47" t="s">
        <v>107</v>
      </c>
      <c r="E3" s="47" t="s">
        <v>108</v>
      </c>
      <c r="F3" s="47" t="s">
        <v>109</v>
      </c>
      <c r="G3" s="47" t="s">
        <v>110</v>
      </c>
      <c r="H3" s="48">
        <v>41091</v>
      </c>
      <c r="I3" s="43" t="s">
        <v>124</v>
      </c>
      <c r="J3" s="43" t="s">
        <v>125</v>
      </c>
    </row>
    <row r="4" spans="1:15" ht="15" customHeight="1" x14ac:dyDescent="0.2">
      <c r="A4" s="49" t="s">
        <v>84</v>
      </c>
      <c r="B4" s="50">
        <v>1520</v>
      </c>
      <c r="C4" s="50">
        <v>1637</v>
      </c>
      <c r="D4" s="50">
        <v>2031</v>
      </c>
      <c r="E4" s="50">
        <v>1997</v>
      </c>
      <c r="F4" s="50">
        <v>2148</v>
      </c>
      <c r="G4" s="50">
        <v>2004</v>
      </c>
      <c r="H4" s="50">
        <v>1810</v>
      </c>
      <c r="I4" s="50">
        <v>1752</v>
      </c>
      <c r="J4" s="50">
        <v>1826</v>
      </c>
      <c r="K4" s="44">
        <f>SUM(B4:J4)</f>
        <v>16725</v>
      </c>
    </row>
    <row r="5" spans="1:15" ht="15" customHeight="1" x14ac:dyDescent="0.2">
      <c r="A5" s="49" t="s">
        <v>85</v>
      </c>
      <c r="B5" s="50">
        <v>235</v>
      </c>
      <c r="C5" s="50">
        <v>225</v>
      </c>
      <c r="D5" s="50">
        <v>297</v>
      </c>
      <c r="E5" s="50">
        <v>283</v>
      </c>
      <c r="F5" s="50">
        <v>343</v>
      </c>
      <c r="G5" s="50">
        <v>278</v>
      </c>
      <c r="H5" s="50">
        <v>260</v>
      </c>
      <c r="I5" s="50">
        <v>258</v>
      </c>
      <c r="J5" s="50">
        <v>271</v>
      </c>
      <c r="K5" s="44">
        <f>SUM(B5:J5)</f>
        <v>2450</v>
      </c>
      <c r="L5" s="51">
        <f>+K5+K4</f>
        <v>19175</v>
      </c>
    </row>
    <row r="6" spans="1:15" ht="15" customHeight="1" x14ac:dyDescent="0.2">
      <c r="A6" s="49" t="s">
        <v>123</v>
      </c>
      <c r="B6" s="45">
        <v>39</v>
      </c>
      <c r="C6" s="45">
        <v>43</v>
      </c>
      <c r="D6" s="45">
        <v>58</v>
      </c>
      <c r="E6" s="45">
        <v>37</v>
      </c>
      <c r="F6" s="45">
        <v>41</v>
      </c>
      <c r="G6" s="45">
        <v>39</v>
      </c>
      <c r="H6" s="45">
        <v>38</v>
      </c>
      <c r="I6" s="45">
        <v>29</v>
      </c>
      <c r="J6" s="45">
        <v>27</v>
      </c>
      <c r="K6" s="44">
        <f>SUM(B6:J6)</f>
        <v>351</v>
      </c>
    </row>
    <row r="7" spans="1:15" ht="14.25" x14ac:dyDescent="0.2">
      <c r="A7" s="52" t="s">
        <v>63</v>
      </c>
      <c r="B7" s="44">
        <f>SUM(B4:B6)</f>
        <v>1794</v>
      </c>
      <c r="C7" s="44">
        <f t="shared" ref="C7:J7" si="0">SUM(C4:C6)</f>
        <v>1905</v>
      </c>
      <c r="D7" s="44">
        <f t="shared" si="0"/>
        <v>2386</v>
      </c>
      <c r="E7" s="44">
        <f t="shared" si="0"/>
        <v>2317</v>
      </c>
      <c r="F7" s="44">
        <f t="shared" si="0"/>
        <v>2532</v>
      </c>
      <c r="G7" s="44">
        <f t="shared" si="0"/>
        <v>2321</v>
      </c>
      <c r="H7" s="44">
        <f t="shared" si="0"/>
        <v>2108</v>
      </c>
      <c r="I7" s="44">
        <f t="shared" si="0"/>
        <v>2039</v>
      </c>
      <c r="J7" s="44">
        <f t="shared" si="0"/>
        <v>2124</v>
      </c>
      <c r="K7" s="44">
        <f>SUM(K4:K6)</f>
        <v>19526</v>
      </c>
      <c r="M7" s="43">
        <f>+K7/273</f>
        <v>71.523809523809518</v>
      </c>
    </row>
    <row r="9" spans="1:15" x14ac:dyDescent="0.2">
      <c r="B9" s="43">
        <v>48</v>
      </c>
      <c r="C9" s="43">
        <v>49</v>
      </c>
      <c r="D9" s="43">
        <v>62</v>
      </c>
      <c r="E9" s="43">
        <v>41</v>
      </c>
      <c r="F9" s="43">
        <v>44</v>
      </c>
      <c r="G9" s="43">
        <v>42</v>
      </c>
      <c r="H9" s="43">
        <v>40</v>
      </c>
      <c r="I9" s="43">
        <v>29</v>
      </c>
      <c r="J9" s="43">
        <v>34</v>
      </c>
      <c r="K9" s="43">
        <f>+K7/9*12</f>
        <v>26034.666666666668</v>
      </c>
      <c r="L9" s="43">
        <v>28399</v>
      </c>
      <c r="M9" s="59">
        <f>+K9-L9</f>
        <v>-2364.3333333333321</v>
      </c>
    </row>
    <row r="10" spans="1:15" ht="15.75" x14ac:dyDescent="0.25">
      <c r="A10" s="82">
        <v>2013</v>
      </c>
    </row>
    <row r="11" spans="1:15" ht="15" x14ac:dyDescent="0.2">
      <c r="A11" s="79" t="s">
        <v>6</v>
      </c>
      <c r="B11" s="80">
        <v>1873</v>
      </c>
      <c r="C11" s="80">
        <v>1781</v>
      </c>
      <c r="D11" s="80">
        <v>2051</v>
      </c>
      <c r="E11" s="80">
        <v>1916</v>
      </c>
      <c r="F11" s="80">
        <v>2126</v>
      </c>
      <c r="G11" s="80">
        <v>2109</v>
      </c>
      <c r="H11" s="80">
        <v>1875</v>
      </c>
      <c r="I11" s="80">
        <v>1943</v>
      </c>
      <c r="J11" s="80">
        <v>1731</v>
      </c>
      <c r="K11" s="80"/>
    </row>
    <row r="12" spans="1:15" ht="15" x14ac:dyDescent="0.2">
      <c r="A12" s="49" t="s">
        <v>84</v>
      </c>
      <c r="B12" s="80">
        <v>2129</v>
      </c>
      <c r="C12" s="80">
        <v>2008</v>
      </c>
      <c r="D12" s="80">
        <v>2224</v>
      </c>
      <c r="E12" s="80">
        <v>2046</v>
      </c>
      <c r="F12" s="80">
        <v>2294</v>
      </c>
      <c r="G12" s="80">
        <v>2232</v>
      </c>
      <c r="H12" s="80">
        <v>1936</v>
      </c>
      <c r="I12" s="80">
        <v>2174</v>
      </c>
      <c r="J12" s="80">
        <v>1925</v>
      </c>
      <c r="K12" s="44">
        <f>SUM(B12:J12)</f>
        <v>18968</v>
      </c>
      <c r="M12" s="101">
        <f>+K12/K15</f>
        <v>0.85762083465207761</v>
      </c>
    </row>
    <row r="13" spans="1:15" ht="15" x14ac:dyDescent="0.2">
      <c r="A13" s="49" t="s">
        <v>85</v>
      </c>
      <c r="B13" s="80">
        <v>299</v>
      </c>
      <c r="C13" s="80">
        <v>266</v>
      </c>
      <c r="D13" s="80">
        <v>352</v>
      </c>
      <c r="E13" s="80">
        <v>294</v>
      </c>
      <c r="F13" s="80">
        <v>328</v>
      </c>
      <c r="G13" s="80">
        <v>341</v>
      </c>
      <c r="H13" s="80">
        <v>292</v>
      </c>
      <c r="I13" s="80">
        <v>303</v>
      </c>
      <c r="J13" s="80">
        <v>243</v>
      </c>
      <c r="K13" s="44">
        <f>SUM(B13:J13)</f>
        <v>2718</v>
      </c>
      <c r="L13" s="51">
        <f>SUM(K12:K13)</f>
        <v>21686</v>
      </c>
      <c r="M13" s="100">
        <f>+K13/K15</f>
        <v>0.12289189311389428</v>
      </c>
      <c r="N13" s="43">
        <f>274*24</f>
        <v>6576</v>
      </c>
      <c r="O13" s="43">
        <f>+K13/274</f>
        <v>9.9197080291970803</v>
      </c>
    </row>
    <row r="14" spans="1:15" ht="15" x14ac:dyDescent="0.2">
      <c r="A14" s="49" t="s">
        <v>123</v>
      </c>
      <c r="B14" s="80">
        <v>43</v>
      </c>
      <c r="C14" s="80">
        <v>42</v>
      </c>
      <c r="D14" s="80">
        <v>50</v>
      </c>
      <c r="E14" s="80">
        <v>58</v>
      </c>
      <c r="F14" s="80">
        <v>48</v>
      </c>
      <c r="G14" s="80">
        <v>49</v>
      </c>
      <c r="H14" s="80">
        <v>55</v>
      </c>
      <c r="I14" s="80">
        <v>43</v>
      </c>
      <c r="J14" s="80">
        <v>43</v>
      </c>
      <c r="K14" s="44">
        <f>SUM(B14:J14)</f>
        <v>431</v>
      </c>
      <c r="M14" s="43">
        <f>+K14/K15</f>
        <v>1.9487272234028123E-2</v>
      </c>
      <c r="N14" s="43">
        <f>+K13/N13</f>
        <v>0.41332116788321166</v>
      </c>
    </row>
    <row r="15" spans="1:15" ht="15" x14ac:dyDescent="0.2">
      <c r="A15" s="52" t="s">
        <v>63</v>
      </c>
      <c r="B15" s="80">
        <f>SUM(B12:B14)</f>
        <v>2471</v>
      </c>
      <c r="C15" s="80">
        <f t="shared" ref="C15:J15" si="1">SUM(C12:C14)</f>
        <v>2316</v>
      </c>
      <c r="D15" s="80">
        <f t="shared" si="1"/>
        <v>2626</v>
      </c>
      <c r="E15" s="80">
        <f t="shared" si="1"/>
        <v>2398</v>
      </c>
      <c r="F15" s="80">
        <f t="shared" si="1"/>
        <v>2670</v>
      </c>
      <c r="G15" s="80">
        <f t="shared" si="1"/>
        <v>2622</v>
      </c>
      <c r="H15" s="80">
        <f t="shared" si="1"/>
        <v>2283</v>
      </c>
      <c r="I15" s="80">
        <f t="shared" si="1"/>
        <v>2520</v>
      </c>
      <c r="J15" s="80">
        <f t="shared" si="1"/>
        <v>2211</v>
      </c>
      <c r="K15" s="44">
        <f>SUM(K12:K14)</f>
        <v>22117</v>
      </c>
    </row>
    <row r="18" spans="1:12" ht="13.5" thickBot="1" x14ac:dyDescent="0.25"/>
    <row r="19" spans="1:12" ht="24.95" customHeight="1" thickBot="1" x14ac:dyDescent="0.3">
      <c r="A19" s="171" t="s">
        <v>118</v>
      </c>
      <c r="B19" s="173" t="s">
        <v>111</v>
      </c>
      <c r="C19" s="174"/>
      <c r="D19" s="174"/>
      <c r="E19" s="175"/>
      <c r="F19" s="171" t="s">
        <v>63</v>
      </c>
      <c r="G19" s="176" t="s">
        <v>112</v>
      </c>
      <c r="H19" s="177"/>
      <c r="K19" s="81" t="s">
        <v>170</v>
      </c>
      <c r="L19" s="43">
        <f>31+29+31+30+31+30+31+31+30</f>
        <v>274</v>
      </c>
    </row>
    <row r="20" spans="1:12" ht="24.95" customHeight="1" thickBot="1" x14ac:dyDescent="0.3">
      <c r="A20" s="172"/>
      <c r="B20" s="53" t="s">
        <v>113</v>
      </c>
      <c r="C20" s="54" t="s">
        <v>114</v>
      </c>
      <c r="D20" s="53" t="s">
        <v>115</v>
      </c>
      <c r="E20" s="54" t="s">
        <v>114</v>
      </c>
      <c r="F20" s="172"/>
      <c r="G20" s="178" t="s">
        <v>116</v>
      </c>
      <c r="H20" s="179"/>
    </row>
    <row r="21" spans="1:12" ht="39" customHeight="1" thickBot="1" x14ac:dyDescent="0.25">
      <c r="A21" s="55" t="s">
        <v>117</v>
      </c>
      <c r="B21" s="56">
        <v>19175</v>
      </c>
      <c r="C21" s="57">
        <f>+B21/F21</f>
        <v>0.98202396804260983</v>
      </c>
      <c r="D21" s="56">
        <v>351</v>
      </c>
      <c r="E21" s="57">
        <f>+D21/F21</f>
        <v>1.7976031957390146E-2</v>
      </c>
      <c r="F21" s="58">
        <f>+B21+D21</f>
        <v>19526</v>
      </c>
      <c r="G21" s="168">
        <f>+F21/274</f>
        <v>71.262773722627742</v>
      </c>
      <c r="H21" s="169"/>
      <c r="L21" s="43">
        <f>+K15/L19</f>
        <v>80.71897810218978</v>
      </c>
    </row>
  </sheetData>
  <mergeCells count="8">
    <mergeCell ref="G21:H21"/>
    <mergeCell ref="B1"/>
    <mergeCell ref="A3"/>
    <mergeCell ref="A19:A20"/>
    <mergeCell ref="B19:E19"/>
    <mergeCell ref="F19:F20"/>
    <mergeCell ref="G19:H19"/>
    <mergeCell ref="G20:H20"/>
  </mergeCells>
  <phoneticPr fontId="18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46"/>
  <sheetViews>
    <sheetView topLeftCell="C4" workbookViewId="0">
      <selection activeCell="O5" sqref="O5:S24"/>
    </sheetView>
  </sheetViews>
  <sheetFormatPr baseColWidth="10" defaultColWidth="9.140625" defaultRowHeight="12.75" x14ac:dyDescent="0.2"/>
  <cols>
    <col min="1" max="1" width="20.7109375" style="30" customWidth="1"/>
    <col min="2" max="3" width="11.7109375" style="38" customWidth="1"/>
    <col min="4" max="4" width="10" style="30" customWidth="1"/>
    <col min="5" max="14" width="9.140625" style="30"/>
    <col min="15" max="15" width="18.28515625" style="30" customWidth="1"/>
    <col min="16" max="16384" width="9.140625" style="30"/>
  </cols>
  <sheetData>
    <row r="1" spans="1:19" ht="12.95" customHeight="1" x14ac:dyDescent="0.2">
      <c r="H1" s="30" t="s">
        <v>78</v>
      </c>
      <c r="I1" s="30" t="s">
        <v>79</v>
      </c>
      <c r="J1" s="30" t="s">
        <v>80</v>
      </c>
      <c r="K1" s="30" t="s">
        <v>80</v>
      </c>
    </row>
    <row r="2" spans="1:19" ht="20.100000000000001" customHeight="1" x14ac:dyDescent="0.2">
      <c r="B2" s="181" t="s">
        <v>122</v>
      </c>
      <c r="C2" s="181"/>
      <c r="G2" s="31"/>
      <c r="H2" s="31"/>
      <c r="I2" s="31"/>
      <c r="J2" s="31"/>
      <c r="K2" s="31"/>
      <c r="L2" s="32"/>
      <c r="M2" s="32"/>
      <c r="O2" s="83"/>
      <c r="P2" s="182" t="s">
        <v>171</v>
      </c>
      <c r="Q2" s="83"/>
      <c r="R2" s="83"/>
      <c r="S2" s="83"/>
    </row>
    <row r="3" spans="1:19" ht="20.100000000000001" customHeight="1" x14ac:dyDescent="0.25">
      <c r="A3" s="180" t="s">
        <v>70</v>
      </c>
      <c r="B3" s="41" t="s">
        <v>82</v>
      </c>
      <c r="C3" s="41" t="s">
        <v>83</v>
      </c>
      <c r="G3" s="31"/>
      <c r="H3" s="31"/>
      <c r="I3" s="31"/>
      <c r="J3" s="31"/>
      <c r="K3" s="31"/>
      <c r="L3" s="32"/>
      <c r="M3" s="32"/>
      <c r="O3" s="182" t="s">
        <v>172</v>
      </c>
      <c r="P3" s="84" t="s">
        <v>173</v>
      </c>
      <c r="Q3" s="83"/>
      <c r="R3" s="83"/>
      <c r="S3" s="83"/>
    </row>
    <row r="4" spans="1:19" ht="20.100000000000001" customHeight="1" x14ac:dyDescent="0.2">
      <c r="A4" s="39" t="s">
        <v>84</v>
      </c>
      <c r="B4" s="40">
        <v>23</v>
      </c>
      <c r="C4" s="40">
        <v>77</v>
      </c>
      <c r="H4" s="32"/>
      <c r="I4" s="32"/>
      <c r="J4" s="32"/>
      <c r="K4" s="32"/>
      <c r="L4" s="32"/>
      <c r="M4" s="32"/>
      <c r="O4" s="84" t="s">
        <v>174</v>
      </c>
      <c r="P4" s="85" t="s">
        <v>83</v>
      </c>
      <c r="Q4" s="85" t="s">
        <v>82</v>
      </c>
      <c r="R4" s="83"/>
      <c r="S4" s="83"/>
    </row>
    <row r="5" spans="1:19" ht="20.100000000000001" customHeight="1" x14ac:dyDescent="0.2">
      <c r="A5" s="39" t="s">
        <v>85</v>
      </c>
      <c r="B5" s="40">
        <v>34.4</v>
      </c>
      <c r="C5" s="40">
        <v>65.599999999999994</v>
      </c>
      <c r="H5" s="33"/>
      <c r="I5" s="33"/>
      <c r="J5" s="33"/>
      <c r="K5" s="33"/>
      <c r="L5" s="33"/>
      <c r="O5" s="88" t="s">
        <v>38</v>
      </c>
      <c r="P5" s="89">
        <v>677</v>
      </c>
      <c r="Q5" s="89">
        <v>18</v>
      </c>
      <c r="R5" s="86">
        <v>695</v>
      </c>
      <c r="S5" s="87">
        <v>0.97410071942446042</v>
      </c>
    </row>
    <row r="6" spans="1:19" ht="20.100000000000001" customHeight="1" x14ac:dyDescent="0.2">
      <c r="A6" s="39" t="s">
        <v>123</v>
      </c>
      <c r="B6" s="40">
        <v>46</v>
      </c>
      <c r="C6" s="40">
        <v>54</v>
      </c>
      <c r="H6" s="33"/>
      <c r="I6" s="33"/>
      <c r="J6" s="33"/>
      <c r="K6" s="33"/>
      <c r="L6" s="33"/>
      <c r="O6" s="88" t="s">
        <v>26</v>
      </c>
      <c r="P6" s="89">
        <v>473</v>
      </c>
      <c r="Q6" s="89">
        <v>20</v>
      </c>
      <c r="R6" s="86">
        <v>493</v>
      </c>
      <c r="S6" s="87">
        <v>0.95943204868154153</v>
      </c>
    </row>
    <row r="7" spans="1:19" ht="15" x14ac:dyDescent="0.2">
      <c r="O7" s="88" t="s">
        <v>33</v>
      </c>
      <c r="P7" s="89">
        <v>352</v>
      </c>
      <c r="Q7" s="89">
        <v>32</v>
      </c>
      <c r="R7" s="86">
        <v>384</v>
      </c>
      <c r="S7" s="87">
        <v>0.91666666666666663</v>
      </c>
    </row>
    <row r="8" spans="1:19" ht="15" x14ac:dyDescent="0.2">
      <c r="O8" s="88" t="s">
        <v>40</v>
      </c>
      <c r="P8" s="89">
        <v>785</v>
      </c>
      <c r="Q8" s="89">
        <v>74</v>
      </c>
      <c r="R8" s="86">
        <v>859</v>
      </c>
      <c r="S8" s="87">
        <v>0.91385331781140866</v>
      </c>
    </row>
    <row r="9" spans="1:19" ht="15" x14ac:dyDescent="0.2">
      <c r="O9" s="88" t="s">
        <v>175</v>
      </c>
      <c r="P9" s="89">
        <v>203</v>
      </c>
      <c r="Q9" s="89">
        <v>21</v>
      </c>
      <c r="R9" s="86">
        <v>224</v>
      </c>
      <c r="S9" s="87">
        <v>0.90625</v>
      </c>
    </row>
    <row r="10" spans="1:19" ht="15" x14ac:dyDescent="0.2">
      <c r="O10" s="88" t="s">
        <v>32</v>
      </c>
      <c r="P10" s="89">
        <v>427</v>
      </c>
      <c r="Q10" s="89">
        <v>54</v>
      </c>
      <c r="R10" s="86">
        <v>481</v>
      </c>
      <c r="S10" s="87">
        <v>0.88773388773388773</v>
      </c>
    </row>
    <row r="11" spans="1:19" ht="15" x14ac:dyDescent="0.2">
      <c r="O11" s="88" t="s">
        <v>34</v>
      </c>
      <c r="P11" s="89">
        <v>1207</v>
      </c>
      <c r="Q11" s="89">
        <v>163</v>
      </c>
      <c r="R11" s="86">
        <v>1370</v>
      </c>
      <c r="S11" s="87">
        <v>0.881021897810219</v>
      </c>
    </row>
    <row r="12" spans="1:19" ht="15" x14ac:dyDescent="0.2">
      <c r="O12" s="88" t="s">
        <v>35</v>
      </c>
      <c r="P12" s="89">
        <v>4072</v>
      </c>
      <c r="Q12" s="89">
        <v>698</v>
      </c>
      <c r="R12" s="86">
        <v>4770</v>
      </c>
      <c r="S12" s="87">
        <v>0.85366876310272533</v>
      </c>
    </row>
    <row r="13" spans="1:19" ht="15" x14ac:dyDescent="0.2">
      <c r="O13" s="88" t="s">
        <v>44</v>
      </c>
      <c r="P13" s="89">
        <v>207</v>
      </c>
      <c r="Q13" s="89">
        <v>39</v>
      </c>
      <c r="R13" s="86">
        <v>246</v>
      </c>
      <c r="S13" s="87">
        <v>0.84146341463414631</v>
      </c>
    </row>
    <row r="14" spans="1:19" ht="15" x14ac:dyDescent="0.2">
      <c r="O14" s="88" t="s">
        <v>31</v>
      </c>
      <c r="P14" s="89">
        <v>104</v>
      </c>
      <c r="Q14" s="89">
        <v>22</v>
      </c>
      <c r="R14" s="86">
        <v>126</v>
      </c>
      <c r="S14" s="87">
        <v>0.82539682539682535</v>
      </c>
    </row>
    <row r="15" spans="1:19" ht="15" x14ac:dyDescent="0.2">
      <c r="O15" s="88" t="s">
        <v>39</v>
      </c>
      <c r="P15" s="89">
        <v>180</v>
      </c>
      <c r="Q15" s="89">
        <v>44</v>
      </c>
      <c r="R15" s="86">
        <v>224</v>
      </c>
      <c r="S15" s="87">
        <v>0.8035714285714286</v>
      </c>
    </row>
    <row r="16" spans="1:19" ht="15" x14ac:dyDescent="0.2">
      <c r="O16" s="88" t="s">
        <v>176</v>
      </c>
      <c r="P16" s="89">
        <v>342</v>
      </c>
      <c r="Q16" s="89">
        <v>119</v>
      </c>
      <c r="R16" s="86">
        <v>461</v>
      </c>
      <c r="S16" s="87">
        <v>0.74186550976138832</v>
      </c>
    </row>
    <row r="17" spans="1:19" ht="15" x14ac:dyDescent="0.2">
      <c r="O17" s="88" t="s">
        <v>177</v>
      </c>
      <c r="P17" s="89">
        <v>496</v>
      </c>
      <c r="Q17" s="89">
        <v>196</v>
      </c>
      <c r="R17" s="86">
        <v>692</v>
      </c>
      <c r="S17" s="87">
        <v>0.7167630057803468</v>
      </c>
    </row>
    <row r="18" spans="1:19" ht="15" x14ac:dyDescent="0.2">
      <c r="O18" s="88" t="s">
        <v>43</v>
      </c>
      <c r="P18" s="89">
        <v>624</v>
      </c>
      <c r="Q18" s="89">
        <v>257</v>
      </c>
      <c r="R18" s="86">
        <v>881</v>
      </c>
      <c r="S18" s="87">
        <v>0.70828603859250849</v>
      </c>
    </row>
    <row r="19" spans="1:19" ht="15" x14ac:dyDescent="0.2">
      <c r="O19" s="88" t="s">
        <v>30</v>
      </c>
      <c r="P19" s="89">
        <v>209</v>
      </c>
      <c r="Q19" s="89">
        <v>133</v>
      </c>
      <c r="R19" s="86">
        <v>342</v>
      </c>
      <c r="S19" s="87">
        <v>0.61111111111111116</v>
      </c>
    </row>
    <row r="20" spans="1:19" ht="15" x14ac:dyDescent="0.2">
      <c r="O20" s="88" t="s">
        <v>29</v>
      </c>
      <c r="P20" s="89">
        <v>204</v>
      </c>
      <c r="Q20" s="89">
        <v>158</v>
      </c>
      <c r="R20" s="86">
        <v>362</v>
      </c>
      <c r="S20" s="87">
        <v>0.56353591160220995</v>
      </c>
    </row>
    <row r="21" spans="1:19" ht="15" x14ac:dyDescent="0.2">
      <c r="O21" s="88" t="s">
        <v>27</v>
      </c>
      <c r="P21" s="89">
        <v>1107</v>
      </c>
      <c r="Q21" s="89">
        <v>879</v>
      </c>
      <c r="R21" s="86">
        <v>1986</v>
      </c>
      <c r="S21" s="87">
        <v>0.55740181268882172</v>
      </c>
    </row>
    <row r="22" spans="1:19" ht="15" x14ac:dyDescent="0.2">
      <c r="O22" s="88" t="s">
        <v>28</v>
      </c>
      <c r="P22" s="89">
        <v>103</v>
      </c>
      <c r="Q22" s="89">
        <v>389</v>
      </c>
      <c r="R22" s="86">
        <v>492</v>
      </c>
      <c r="S22" s="87">
        <v>0.20934959349593496</v>
      </c>
    </row>
    <row r="23" spans="1:19" ht="15" x14ac:dyDescent="0.2">
      <c r="O23" s="88" t="s">
        <v>42</v>
      </c>
      <c r="P23" s="89">
        <v>30</v>
      </c>
      <c r="Q23" s="89">
        <v>358</v>
      </c>
      <c r="R23" s="86">
        <v>388</v>
      </c>
      <c r="S23" s="87">
        <v>7.7319587628865982E-2</v>
      </c>
    </row>
    <row r="24" spans="1:19" x14ac:dyDescent="0.2">
      <c r="O24" s="83"/>
      <c r="P24" s="86">
        <v>11802</v>
      </c>
      <c r="Q24" s="86">
        <v>3674</v>
      </c>
      <c r="R24" s="86">
        <v>15476</v>
      </c>
      <c r="S24" s="87">
        <v>0.76260015507883172</v>
      </c>
    </row>
    <row r="28" spans="1:19" x14ac:dyDescent="0.2">
      <c r="A28" s="1" t="s">
        <v>38</v>
      </c>
      <c r="B28" s="70">
        <v>0.93200000000000005</v>
      </c>
      <c r="C28" s="69">
        <v>0.71</v>
      </c>
    </row>
    <row r="29" spans="1:19" x14ac:dyDescent="0.2">
      <c r="A29" s="5" t="s">
        <v>40</v>
      </c>
      <c r="B29" s="70">
        <v>0.93</v>
      </c>
      <c r="C29" s="69">
        <v>0.71</v>
      </c>
    </row>
    <row r="30" spans="1:19" x14ac:dyDescent="0.2">
      <c r="A30" s="5" t="s">
        <v>26</v>
      </c>
      <c r="B30" s="70">
        <v>0.91300000000000003</v>
      </c>
      <c r="C30" s="69">
        <v>0.71</v>
      </c>
    </row>
    <row r="31" spans="1:19" x14ac:dyDescent="0.2">
      <c r="A31" s="5" t="s">
        <v>34</v>
      </c>
      <c r="B31" s="70">
        <v>0.86</v>
      </c>
      <c r="C31" s="69">
        <v>0.71</v>
      </c>
    </row>
    <row r="32" spans="1:19" x14ac:dyDescent="0.2">
      <c r="A32" s="5" t="s">
        <v>33</v>
      </c>
      <c r="B32" s="70">
        <v>0.84499999999999997</v>
      </c>
      <c r="C32" s="69">
        <v>0.71</v>
      </c>
    </row>
    <row r="33" spans="1:3" x14ac:dyDescent="0.2">
      <c r="A33" s="5" t="s">
        <v>35</v>
      </c>
      <c r="B33" s="70">
        <v>0.82399999999999995</v>
      </c>
      <c r="C33" s="69">
        <v>0.71</v>
      </c>
    </row>
    <row r="34" spans="1:3" x14ac:dyDescent="0.2">
      <c r="A34" s="5" t="s">
        <v>37</v>
      </c>
      <c r="B34" s="70">
        <v>0.81100000000000005</v>
      </c>
      <c r="C34" s="69">
        <v>0.71</v>
      </c>
    </row>
    <row r="35" spans="1:3" x14ac:dyDescent="0.2">
      <c r="A35" s="5" t="s">
        <v>44</v>
      </c>
      <c r="B35" s="70">
        <v>0.80300000000000005</v>
      </c>
      <c r="C35" s="69">
        <v>0.71</v>
      </c>
    </row>
    <row r="36" spans="1:3" x14ac:dyDescent="0.2">
      <c r="A36" s="5" t="s">
        <v>32</v>
      </c>
      <c r="B36" s="70">
        <v>0.79200000000000004</v>
      </c>
      <c r="C36" s="69">
        <v>0.71</v>
      </c>
    </row>
    <row r="37" spans="1:3" x14ac:dyDescent="0.2">
      <c r="A37" s="5" t="s">
        <v>31</v>
      </c>
      <c r="B37" s="70">
        <v>0.74199999999999999</v>
      </c>
      <c r="C37" s="69">
        <v>0.71</v>
      </c>
    </row>
    <row r="38" spans="1:3" x14ac:dyDescent="0.2">
      <c r="A38" s="5" t="s">
        <v>36</v>
      </c>
      <c r="B38" s="70">
        <v>0.67100000000000004</v>
      </c>
      <c r="C38" s="69">
        <v>0.71</v>
      </c>
    </row>
    <row r="39" spans="1:3" x14ac:dyDescent="0.2">
      <c r="A39" s="5" t="s">
        <v>39</v>
      </c>
      <c r="B39" s="70">
        <v>0.66300000000000003</v>
      </c>
      <c r="C39" s="69">
        <v>0.71</v>
      </c>
    </row>
    <row r="40" spans="1:3" x14ac:dyDescent="0.2">
      <c r="A40" s="5" t="s">
        <v>41</v>
      </c>
      <c r="B40" s="70">
        <v>0.60799999999999998</v>
      </c>
      <c r="C40" s="69">
        <v>0.71</v>
      </c>
    </row>
    <row r="41" spans="1:3" x14ac:dyDescent="0.2">
      <c r="A41" s="5" t="s">
        <v>43</v>
      </c>
      <c r="B41" s="70">
        <v>0.59599999999999997</v>
      </c>
      <c r="C41" s="69">
        <v>0.71</v>
      </c>
    </row>
    <row r="42" spans="1:3" x14ac:dyDescent="0.2">
      <c r="A42" s="5" t="s">
        <v>27</v>
      </c>
      <c r="B42" s="70">
        <v>0.55000000000000004</v>
      </c>
      <c r="C42" s="69">
        <v>0.71</v>
      </c>
    </row>
    <row r="43" spans="1:3" x14ac:dyDescent="0.2">
      <c r="A43" s="5" t="s">
        <v>30</v>
      </c>
      <c r="B43" s="70">
        <v>0.54200000000000004</v>
      </c>
      <c r="C43" s="69">
        <v>0.71</v>
      </c>
    </row>
    <row r="44" spans="1:3" x14ac:dyDescent="0.2">
      <c r="A44" s="5" t="s">
        <v>29</v>
      </c>
      <c r="B44" s="70">
        <v>0.44500000000000001</v>
      </c>
      <c r="C44" s="69">
        <v>0.71</v>
      </c>
    </row>
    <row r="45" spans="1:3" x14ac:dyDescent="0.2">
      <c r="A45" s="5" t="s">
        <v>28</v>
      </c>
      <c r="B45" s="70">
        <v>0.20300000000000001</v>
      </c>
      <c r="C45" s="69">
        <v>0.71</v>
      </c>
    </row>
    <row r="46" spans="1:3" x14ac:dyDescent="0.2">
      <c r="A46" s="5" t="s">
        <v>42</v>
      </c>
      <c r="B46" s="70">
        <v>7.1999999999999995E-2</v>
      </c>
      <c r="C46" s="69">
        <v>0.71</v>
      </c>
    </row>
  </sheetData>
  <sortState ref="O5:S23">
    <sortCondition descending="1" ref="S5:S23"/>
  </sortState>
  <mergeCells count="4">
    <mergeCell ref="A3"/>
    <mergeCell ref="B2:C2"/>
    <mergeCell ref="P2"/>
    <mergeCell ref="O3"/>
  </mergeCells>
  <phoneticPr fontId="26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E24"/>
  <sheetViews>
    <sheetView topLeftCell="A3" workbookViewId="0">
      <selection activeCell="G10" sqref="G10"/>
    </sheetView>
  </sheetViews>
  <sheetFormatPr baseColWidth="10" defaultColWidth="11.42578125" defaultRowHeight="12.75" x14ac:dyDescent="0.2"/>
  <cols>
    <col min="1" max="1" width="18" style="90" bestFit="1" customWidth="1"/>
    <col min="2" max="256" width="11.42578125" style="90"/>
    <col min="257" max="257" width="18" style="90" bestFit="1" customWidth="1"/>
    <col min="258" max="512" width="11.42578125" style="90"/>
    <col min="513" max="513" width="18" style="90" bestFit="1" customWidth="1"/>
    <col min="514" max="768" width="11.42578125" style="90"/>
    <col min="769" max="769" width="18" style="90" bestFit="1" customWidth="1"/>
    <col min="770" max="1024" width="11.42578125" style="90"/>
    <col min="1025" max="1025" width="18" style="90" bestFit="1" customWidth="1"/>
    <col min="1026" max="1280" width="11.42578125" style="90"/>
    <col min="1281" max="1281" width="18" style="90" bestFit="1" customWidth="1"/>
    <col min="1282" max="1536" width="11.42578125" style="90"/>
    <col min="1537" max="1537" width="18" style="90" bestFit="1" customWidth="1"/>
    <col min="1538" max="1792" width="11.42578125" style="90"/>
    <col min="1793" max="1793" width="18" style="90" bestFit="1" customWidth="1"/>
    <col min="1794" max="2048" width="11.42578125" style="90"/>
    <col min="2049" max="2049" width="18" style="90" bestFit="1" customWidth="1"/>
    <col min="2050" max="2304" width="11.42578125" style="90"/>
    <col min="2305" max="2305" width="18" style="90" bestFit="1" customWidth="1"/>
    <col min="2306" max="2560" width="11.42578125" style="90"/>
    <col min="2561" max="2561" width="18" style="90" bestFit="1" customWidth="1"/>
    <col min="2562" max="2816" width="11.42578125" style="90"/>
    <col min="2817" max="2817" width="18" style="90" bestFit="1" customWidth="1"/>
    <col min="2818" max="3072" width="11.42578125" style="90"/>
    <col min="3073" max="3073" width="18" style="90" bestFit="1" customWidth="1"/>
    <col min="3074" max="3328" width="11.42578125" style="90"/>
    <col min="3329" max="3329" width="18" style="90" bestFit="1" customWidth="1"/>
    <col min="3330" max="3584" width="11.42578125" style="90"/>
    <col min="3585" max="3585" width="18" style="90" bestFit="1" customWidth="1"/>
    <col min="3586" max="3840" width="11.42578125" style="90"/>
    <col min="3841" max="3841" width="18" style="90" bestFit="1" customWidth="1"/>
    <col min="3842" max="4096" width="11.42578125" style="90"/>
    <col min="4097" max="4097" width="18" style="90" bestFit="1" customWidth="1"/>
    <col min="4098" max="4352" width="11.42578125" style="90"/>
    <col min="4353" max="4353" width="18" style="90" bestFit="1" customWidth="1"/>
    <col min="4354" max="4608" width="11.42578125" style="90"/>
    <col min="4609" max="4609" width="18" style="90" bestFit="1" customWidth="1"/>
    <col min="4610" max="4864" width="11.42578125" style="90"/>
    <col min="4865" max="4865" width="18" style="90" bestFit="1" customWidth="1"/>
    <col min="4866" max="5120" width="11.42578125" style="90"/>
    <col min="5121" max="5121" width="18" style="90" bestFit="1" customWidth="1"/>
    <col min="5122" max="5376" width="11.42578125" style="90"/>
    <col min="5377" max="5377" width="18" style="90" bestFit="1" customWidth="1"/>
    <col min="5378" max="5632" width="11.42578125" style="90"/>
    <col min="5633" max="5633" width="18" style="90" bestFit="1" customWidth="1"/>
    <col min="5634" max="5888" width="11.42578125" style="90"/>
    <col min="5889" max="5889" width="18" style="90" bestFit="1" customWidth="1"/>
    <col min="5890" max="6144" width="11.42578125" style="90"/>
    <col min="6145" max="6145" width="18" style="90" bestFit="1" customWidth="1"/>
    <col min="6146" max="6400" width="11.42578125" style="90"/>
    <col min="6401" max="6401" width="18" style="90" bestFit="1" customWidth="1"/>
    <col min="6402" max="6656" width="11.42578125" style="90"/>
    <col min="6657" max="6657" width="18" style="90" bestFit="1" customWidth="1"/>
    <col min="6658" max="6912" width="11.42578125" style="90"/>
    <col min="6913" max="6913" width="18" style="90" bestFit="1" customWidth="1"/>
    <col min="6914" max="7168" width="11.42578125" style="90"/>
    <col min="7169" max="7169" width="18" style="90" bestFit="1" customWidth="1"/>
    <col min="7170" max="7424" width="11.42578125" style="90"/>
    <col min="7425" max="7425" width="18" style="90" bestFit="1" customWidth="1"/>
    <col min="7426" max="7680" width="11.42578125" style="90"/>
    <col min="7681" max="7681" width="18" style="90" bestFit="1" customWidth="1"/>
    <col min="7682" max="7936" width="11.42578125" style="90"/>
    <col min="7937" max="7937" width="18" style="90" bestFit="1" customWidth="1"/>
    <col min="7938" max="8192" width="11.42578125" style="90"/>
    <col min="8193" max="8193" width="18" style="90" bestFit="1" customWidth="1"/>
    <col min="8194" max="8448" width="11.42578125" style="90"/>
    <col min="8449" max="8449" width="18" style="90" bestFit="1" customWidth="1"/>
    <col min="8450" max="8704" width="11.42578125" style="90"/>
    <col min="8705" max="8705" width="18" style="90" bestFit="1" customWidth="1"/>
    <col min="8706" max="8960" width="11.42578125" style="90"/>
    <col min="8961" max="8961" width="18" style="90" bestFit="1" customWidth="1"/>
    <col min="8962" max="9216" width="11.42578125" style="90"/>
    <col min="9217" max="9217" width="18" style="90" bestFit="1" customWidth="1"/>
    <col min="9218" max="9472" width="11.42578125" style="90"/>
    <col min="9473" max="9473" width="18" style="90" bestFit="1" customWidth="1"/>
    <col min="9474" max="9728" width="11.42578125" style="90"/>
    <col min="9729" max="9729" width="18" style="90" bestFit="1" customWidth="1"/>
    <col min="9730" max="9984" width="11.42578125" style="90"/>
    <col min="9985" max="9985" width="18" style="90" bestFit="1" customWidth="1"/>
    <col min="9986" max="10240" width="11.42578125" style="90"/>
    <col min="10241" max="10241" width="18" style="90" bestFit="1" customWidth="1"/>
    <col min="10242" max="10496" width="11.42578125" style="90"/>
    <col min="10497" max="10497" width="18" style="90" bestFit="1" customWidth="1"/>
    <col min="10498" max="10752" width="11.42578125" style="90"/>
    <col min="10753" max="10753" width="18" style="90" bestFit="1" customWidth="1"/>
    <col min="10754" max="11008" width="11.42578125" style="90"/>
    <col min="11009" max="11009" width="18" style="90" bestFit="1" customWidth="1"/>
    <col min="11010" max="11264" width="11.42578125" style="90"/>
    <col min="11265" max="11265" width="18" style="90" bestFit="1" customWidth="1"/>
    <col min="11266" max="11520" width="11.42578125" style="90"/>
    <col min="11521" max="11521" width="18" style="90" bestFit="1" customWidth="1"/>
    <col min="11522" max="11776" width="11.42578125" style="90"/>
    <col min="11777" max="11777" width="18" style="90" bestFit="1" customWidth="1"/>
    <col min="11778" max="12032" width="11.42578125" style="90"/>
    <col min="12033" max="12033" width="18" style="90" bestFit="1" customWidth="1"/>
    <col min="12034" max="12288" width="11.42578125" style="90"/>
    <col min="12289" max="12289" width="18" style="90" bestFit="1" customWidth="1"/>
    <col min="12290" max="12544" width="11.42578125" style="90"/>
    <col min="12545" max="12545" width="18" style="90" bestFit="1" customWidth="1"/>
    <col min="12546" max="12800" width="11.42578125" style="90"/>
    <col min="12801" max="12801" width="18" style="90" bestFit="1" customWidth="1"/>
    <col min="12802" max="13056" width="11.42578125" style="90"/>
    <col min="13057" max="13057" width="18" style="90" bestFit="1" customWidth="1"/>
    <col min="13058" max="13312" width="11.42578125" style="90"/>
    <col min="13313" max="13313" width="18" style="90" bestFit="1" customWidth="1"/>
    <col min="13314" max="13568" width="11.42578125" style="90"/>
    <col min="13569" max="13569" width="18" style="90" bestFit="1" customWidth="1"/>
    <col min="13570" max="13824" width="11.42578125" style="90"/>
    <col min="13825" max="13825" width="18" style="90" bestFit="1" customWidth="1"/>
    <col min="13826" max="14080" width="11.42578125" style="90"/>
    <col min="14081" max="14081" width="18" style="90" bestFit="1" customWidth="1"/>
    <col min="14082" max="14336" width="11.42578125" style="90"/>
    <col min="14337" max="14337" width="18" style="90" bestFit="1" customWidth="1"/>
    <col min="14338" max="14592" width="11.42578125" style="90"/>
    <col min="14593" max="14593" width="18" style="90" bestFit="1" customWidth="1"/>
    <col min="14594" max="14848" width="11.42578125" style="90"/>
    <col min="14849" max="14849" width="18" style="90" bestFit="1" customWidth="1"/>
    <col min="14850" max="15104" width="11.42578125" style="90"/>
    <col min="15105" max="15105" width="18" style="90" bestFit="1" customWidth="1"/>
    <col min="15106" max="15360" width="11.42578125" style="90"/>
    <col min="15361" max="15361" width="18" style="90" bestFit="1" customWidth="1"/>
    <col min="15362" max="15616" width="11.42578125" style="90"/>
    <col min="15617" max="15617" width="18" style="90" bestFit="1" customWidth="1"/>
    <col min="15618" max="15872" width="11.42578125" style="90"/>
    <col min="15873" max="15873" width="18" style="90" bestFit="1" customWidth="1"/>
    <col min="15874" max="16128" width="11.42578125" style="90"/>
    <col min="16129" max="16129" width="18" style="90" bestFit="1" customWidth="1"/>
    <col min="16130" max="16384" width="11.42578125" style="90"/>
  </cols>
  <sheetData>
    <row r="1" spans="1:5" ht="14.25" x14ac:dyDescent="0.2">
      <c r="B1" s="91" t="s">
        <v>178</v>
      </c>
      <c r="C1" s="91" t="s">
        <v>171</v>
      </c>
    </row>
    <row r="2" spans="1:5" ht="14.25" x14ac:dyDescent="0.2">
      <c r="B2" s="91" t="s">
        <v>178</v>
      </c>
      <c r="C2" s="91" t="s">
        <v>173</v>
      </c>
    </row>
    <row r="3" spans="1:5" ht="14.25" x14ac:dyDescent="0.2">
      <c r="A3" s="91" t="s">
        <v>172</v>
      </c>
      <c r="B3" s="183" t="s">
        <v>179</v>
      </c>
      <c r="C3" s="184"/>
    </row>
    <row r="4" spans="1:5" ht="14.25" x14ac:dyDescent="0.2">
      <c r="A4" s="91" t="s">
        <v>174</v>
      </c>
      <c r="B4" s="91" t="s">
        <v>83</v>
      </c>
    </row>
    <row r="5" spans="1:5" ht="15" x14ac:dyDescent="0.2">
      <c r="A5" s="88" t="s">
        <v>42</v>
      </c>
      <c r="B5" s="89">
        <v>30</v>
      </c>
      <c r="C5" s="89">
        <v>358</v>
      </c>
      <c r="D5" s="86">
        <v>388</v>
      </c>
      <c r="E5" s="87">
        <v>7.7319587628865982E-2</v>
      </c>
    </row>
    <row r="6" spans="1:5" ht="15" x14ac:dyDescent="0.2">
      <c r="A6" s="88" t="s">
        <v>28</v>
      </c>
      <c r="B6" s="89">
        <v>103</v>
      </c>
      <c r="C6" s="89">
        <v>389</v>
      </c>
      <c r="D6" s="86">
        <v>492</v>
      </c>
      <c r="E6" s="87">
        <v>0.20934959349593496</v>
      </c>
    </row>
    <row r="7" spans="1:5" ht="15" x14ac:dyDescent="0.2">
      <c r="A7" s="88" t="s">
        <v>27</v>
      </c>
      <c r="B7" s="89">
        <v>1107</v>
      </c>
      <c r="C7" s="89">
        <v>879</v>
      </c>
      <c r="D7" s="86">
        <v>1986</v>
      </c>
      <c r="E7" s="87">
        <v>0.55740181268882172</v>
      </c>
    </row>
    <row r="8" spans="1:5" ht="15" x14ac:dyDescent="0.2">
      <c r="A8" s="88" t="s">
        <v>29</v>
      </c>
      <c r="B8" s="89">
        <v>204</v>
      </c>
      <c r="C8" s="89">
        <v>158</v>
      </c>
      <c r="D8" s="86">
        <v>362</v>
      </c>
      <c r="E8" s="87">
        <v>0.56353591160220995</v>
      </c>
    </row>
    <row r="9" spans="1:5" ht="15" x14ac:dyDescent="0.2">
      <c r="A9" s="88" t="s">
        <v>30</v>
      </c>
      <c r="B9" s="89">
        <v>209</v>
      </c>
      <c r="C9" s="89">
        <v>133</v>
      </c>
      <c r="D9" s="86">
        <v>342</v>
      </c>
      <c r="E9" s="87">
        <v>0.61111111111111116</v>
      </c>
    </row>
    <row r="10" spans="1:5" ht="15" x14ac:dyDescent="0.2">
      <c r="A10" s="88" t="s">
        <v>43</v>
      </c>
      <c r="B10" s="89">
        <v>624</v>
      </c>
      <c r="C10" s="89">
        <v>257</v>
      </c>
      <c r="D10" s="86">
        <v>881</v>
      </c>
      <c r="E10" s="87">
        <v>0.70828603859250849</v>
      </c>
    </row>
    <row r="11" spans="1:5" ht="15" x14ac:dyDescent="0.2">
      <c r="A11" s="88" t="s">
        <v>177</v>
      </c>
      <c r="B11" s="89">
        <v>496</v>
      </c>
      <c r="C11" s="89">
        <v>196</v>
      </c>
      <c r="D11" s="86">
        <v>692</v>
      </c>
      <c r="E11" s="87">
        <v>0.7167630057803468</v>
      </c>
    </row>
    <row r="12" spans="1:5" ht="15" x14ac:dyDescent="0.2">
      <c r="A12" s="88" t="s">
        <v>176</v>
      </c>
      <c r="B12" s="89">
        <v>342</v>
      </c>
      <c r="C12" s="89">
        <v>119</v>
      </c>
      <c r="D12" s="86">
        <v>461</v>
      </c>
      <c r="E12" s="87">
        <v>0.74186550976138832</v>
      </c>
    </row>
    <row r="13" spans="1:5" ht="15" x14ac:dyDescent="0.2">
      <c r="A13" s="88" t="s">
        <v>39</v>
      </c>
      <c r="B13" s="89">
        <v>180</v>
      </c>
      <c r="C13" s="89">
        <v>44</v>
      </c>
      <c r="D13" s="86">
        <v>224</v>
      </c>
      <c r="E13" s="87">
        <v>0.8035714285714286</v>
      </c>
    </row>
    <row r="14" spans="1:5" ht="15" x14ac:dyDescent="0.2">
      <c r="A14" s="88" t="s">
        <v>31</v>
      </c>
      <c r="B14" s="89">
        <v>104</v>
      </c>
      <c r="C14" s="89">
        <v>22</v>
      </c>
      <c r="D14" s="86">
        <v>126</v>
      </c>
      <c r="E14" s="87">
        <v>0.82539682539682535</v>
      </c>
    </row>
    <row r="15" spans="1:5" ht="15" x14ac:dyDescent="0.2">
      <c r="A15" s="88" t="s">
        <v>44</v>
      </c>
      <c r="B15" s="89">
        <v>207</v>
      </c>
      <c r="C15" s="89">
        <v>39</v>
      </c>
      <c r="D15" s="86">
        <v>246</v>
      </c>
      <c r="E15" s="87">
        <v>0.84146341463414631</v>
      </c>
    </row>
    <row r="16" spans="1:5" ht="15" x14ac:dyDescent="0.2">
      <c r="A16" s="88" t="s">
        <v>35</v>
      </c>
      <c r="B16" s="89">
        <v>4072</v>
      </c>
      <c r="C16" s="89">
        <v>698</v>
      </c>
      <c r="D16" s="86">
        <v>4770</v>
      </c>
      <c r="E16" s="87">
        <v>0.85366876310272533</v>
      </c>
    </row>
    <row r="17" spans="1:5" ht="15" x14ac:dyDescent="0.2">
      <c r="A17" s="88" t="s">
        <v>34</v>
      </c>
      <c r="B17" s="89">
        <v>1207</v>
      </c>
      <c r="C17" s="89">
        <v>163</v>
      </c>
      <c r="D17" s="86">
        <v>1370</v>
      </c>
      <c r="E17" s="87">
        <v>0.881021897810219</v>
      </c>
    </row>
    <row r="18" spans="1:5" ht="15" x14ac:dyDescent="0.2">
      <c r="A18" s="88" t="s">
        <v>32</v>
      </c>
      <c r="B18" s="89">
        <v>427</v>
      </c>
      <c r="C18" s="89">
        <v>54</v>
      </c>
      <c r="D18" s="86">
        <v>481</v>
      </c>
      <c r="E18" s="87">
        <v>0.88773388773388773</v>
      </c>
    </row>
    <row r="19" spans="1:5" ht="15" x14ac:dyDescent="0.2">
      <c r="A19" s="88" t="s">
        <v>175</v>
      </c>
      <c r="B19" s="89">
        <v>203</v>
      </c>
      <c r="C19" s="89">
        <v>21</v>
      </c>
      <c r="D19" s="86">
        <v>224</v>
      </c>
      <c r="E19" s="87">
        <v>0.90625</v>
      </c>
    </row>
    <row r="20" spans="1:5" ht="15" x14ac:dyDescent="0.2">
      <c r="A20" s="88" t="s">
        <v>40</v>
      </c>
      <c r="B20" s="89">
        <v>785</v>
      </c>
      <c r="C20" s="89">
        <v>74</v>
      </c>
      <c r="D20" s="86">
        <v>859</v>
      </c>
      <c r="E20" s="87">
        <v>0.91385331781140866</v>
      </c>
    </row>
    <row r="21" spans="1:5" ht="15" x14ac:dyDescent="0.2">
      <c r="A21" s="88" t="s">
        <v>33</v>
      </c>
      <c r="B21" s="89">
        <v>352</v>
      </c>
      <c r="C21" s="89">
        <v>32</v>
      </c>
      <c r="D21" s="86">
        <v>384</v>
      </c>
      <c r="E21" s="87">
        <v>0.91666666666666663</v>
      </c>
    </row>
    <row r="22" spans="1:5" ht="15" x14ac:dyDescent="0.2">
      <c r="A22" s="88" t="s">
        <v>26</v>
      </c>
      <c r="B22" s="89">
        <v>473</v>
      </c>
      <c r="C22" s="89">
        <v>20</v>
      </c>
      <c r="D22" s="86">
        <v>493</v>
      </c>
      <c r="E22" s="87">
        <v>0.95943204868154153</v>
      </c>
    </row>
    <row r="23" spans="1:5" ht="15" x14ac:dyDescent="0.2">
      <c r="A23" s="88" t="s">
        <v>38</v>
      </c>
      <c r="B23" s="89">
        <v>677</v>
      </c>
      <c r="C23" s="89">
        <v>18</v>
      </c>
      <c r="D23" s="86">
        <v>695</v>
      </c>
      <c r="E23" s="87">
        <v>0.97410071942446042</v>
      </c>
    </row>
    <row r="24" spans="1:5" x14ac:dyDescent="0.2">
      <c r="A24" s="83"/>
      <c r="B24" s="86">
        <v>11802</v>
      </c>
      <c r="C24" s="86">
        <v>3674</v>
      </c>
      <c r="D24" s="86">
        <v>15476</v>
      </c>
      <c r="E24" s="87">
        <v>0.76260015507883172</v>
      </c>
    </row>
  </sheetData>
  <sortState ref="A5:E23">
    <sortCondition ref="E5:E23"/>
  </sortState>
  <mergeCells count="1">
    <mergeCell ref="B3:C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X93"/>
  <sheetViews>
    <sheetView topLeftCell="A10" workbookViewId="0">
      <selection activeCell="H53" sqref="H53"/>
    </sheetView>
  </sheetViews>
  <sheetFormatPr baseColWidth="10" defaultColWidth="9.140625" defaultRowHeight="12.75" x14ac:dyDescent="0.2"/>
  <cols>
    <col min="1" max="1" width="15.28515625" style="24" customWidth="1"/>
    <col min="2" max="2" width="9.7109375" style="24" customWidth="1"/>
    <col min="3" max="3" width="9.140625" style="24" customWidth="1"/>
    <col min="4" max="4" width="9.7109375" style="24" customWidth="1"/>
    <col min="5" max="5" width="9.28515625" style="24" customWidth="1"/>
    <col min="6" max="6" width="10.140625" style="24" customWidth="1"/>
    <col min="7" max="7" width="9.140625" style="24" customWidth="1"/>
    <col min="8" max="8" width="10" style="24" customWidth="1"/>
    <col min="9" max="10" width="9.140625" style="24" customWidth="1"/>
    <col min="11" max="23" width="8.7109375" style="24" customWidth="1"/>
    <col min="24" max="16384" width="9.140625" style="24"/>
  </cols>
  <sheetData>
    <row r="1" spans="1:24" ht="12.95" customHeight="1" x14ac:dyDescent="0.2">
      <c r="B1" s="187" t="s">
        <v>69</v>
      </c>
    </row>
    <row r="2" spans="1:24" ht="12.95" customHeight="1" x14ac:dyDescent="0.2">
      <c r="A2" s="187" t="s">
        <v>86</v>
      </c>
      <c r="B2" s="25" t="s">
        <v>71</v>
      </c>
      <c r="J2"/>
      <c r="K2" s="34" t="s">
        <v>94</v>
      </c>
      <c r="L2"/>
      <c r="M2"/>
      <c r="N2"/>
      <c r="O2"/>
      <c r="P2"/>
      <c r="Q2"/>
      <c r="R2"/>
      <c r="S2"/>
      <c r="T2"/>
      <c r="U2"/>
      <c r="V2"/>
      <c r="W2"/>
    </row>
    <row r="3" spans="1:24" ht="12.95" customHeight="1" x14ac:dyDescent="0.2">
      <c r="A3" s="25" t="s">
        <v>87</v>
      </c>
      <c r="B3" s="26" t="s">
        <v>72</v>
      </c>
      <c r="C3" s="26" t="s">
        <v>73</v>
      </c>
      <c r="D3" s="26" t="s">
        <v>74</v>
      </c>
      <c r="E3" s="26" t="s">
        <v>75</v>
      </c>
      <c r="F3" s="26" t="s">
        <v>76</v>
      </c>
      <c r="G3" s="26" t="s">
        <v>77</v>
      </c>
      <c r="J3" s="34" t="s">
        <v>86</v>
      </c>
      <c r="K3"/>
      <c r="L3"/>
      <c r="M3"/>
      <c r="N3"/>
      <c r="O3"/>
      <c r="P3"/>
      <c r="Q3"/>
      <c r="R3"/>
      <c r="S3"/>
      <c r="T3"/>
      <c r="U3"/>
      <c r="V3"/>
      <c r="W3"/>
    </row>
    <row r="4" spans="1:24" ht="15" customHeight="1" x14ac:dyDescent="0.2">
      <c r="A4" s="26" t="s">
        <v>88</v>
      </c>
      <c r="B4" s="27">
        <v>2655</v>
      </c>
      <c r="C4" s="27">
        <v>3006</v>
      </c>
      <c r="D4" s="27">
        <v>3910</v>
      </c>
      <c r="E4" s="27">
        <v>4027</v>
      </c>
      <c r="F4" s="27">
        <v>4273</v>
      </c>
      <c r="G4" s="27">
        <v>4071</v>
      </c>
      <c r="H4" s="28">
        <f>SUM(B4:G4)</f>
        <v>21942</v>
      </c>
      <c r="I4" s="28">
        <f>+H4</f>
        <v>21942</v>
      </c>
      <c r="J4" s="34" t="s">
        <v>87</v>
      </c>
      <c r="K4" s="35" t="s">
        <v>51</v>
      </c>
      <c r="L4" s="35" t="s">
        <v>52</v>
      </c>
      <c r="M4" s="35" t="s">
        <v>53</v>
      </c>
      <c r="N4" s="35" t="s">
        <v>54</v>
      </c>
      <c r="O4" s="35" t="s">
        <v>55</v>
      </c>
      <c r="P4" s="35" t="s">
        <v>56</v>
      </c>
      <c r="Q4" s="35" t="s">
        <v>57</v>
      </c>
      <c r="R4" s="35" t="s">
        <v>58</v>
      </c>
      <c r="S4" s="35" t="s">
        <v>59</v>
      </c>
      <c r="T4" s="35" t="s">
        <v>60</v>
      </c>
      <c r="U4" s="35" t="s">
        <v>61</v>
      </c>
      <c r="V4" s="35" t="s">
        <v>62</v>
      </c>
      <c r="W4" s="35" t="s">
        <v>95</v>
      </c>
    </row>
    <row r="5" spans="1:24" ht="15" customHeight="1" x14ac:dyDescent="0.2">
      <c r="A5" s="26" t="s">
        <v>89</v>
      </c>
      <c r="B5" s="27">
        <v>1</v>
      </c>
      <c r="C5" s="27">
        <v>23</v>
      </c>
      <c r="D5" s="27">
        <v>35</v>
      </c>
      <c r="E5" s="27">
        <v>43</v>
      </c>
      <c r="F5" s="27">
        <v>47</v>
      </c>
      <c r="G5" s="27">
        <v>50</v>
      </c>
      <c r="H5" s="28">
        <f t="shared" ref="H5:H11" si="0">SUM(B5:G5)</f>
        <v>199</v>
      </c>
      <c r="I5" s="28">
        <f>+H5</f>
        <v>199</v>
      </c>
      <c r="J5" s="35" t="s">
        <v>90</v>
      </c>
      <c r="K5" s="23">
        <v>4</v>
      </c>
      <c r="L5" s="23">
        <v>20</v>
      </c>
      <c r="M5" s="23">
        <v>13</v>
      </c>
      <c r="N5" s="23">
        <v>8</v>
      </c>
      <c r="O5" s="23">
        <v>5</v>
      </c>
      <c r="P5" s="23">
        <v>6</v>
      </c>
      <c r="Q5" s="23">
        <v>2</v>
      </c>
      <c r="R5" s="23">
        <v>6</v>
      </c>
      <c r="S5" s="23">
        <v>2</v>
      </c>
      <c r="T5" s="23">
        <v>3</v>
      </c>
      <c r="U5" s="23">
        <v>0</v>
      </c>
      <c r="V5" s="23">
        <v>8</v>
      </c>
      <c r="W5" s="23">
        <v>3</v>
      </c>
    </row>
    <row r="6" spans="1:24" ht="15" customHeight="1" x14ac:dyDescent="0.2">
      <c r="A6" s="26" t="s">
        <v>90</v>
      </c>
      <c r="B6" s="27">
        <v>0</v>
      </c>
      <c r="C6" s="27">
        <v>7</v>
      </c>
      <c r="D6" s="27">
        <v>10</v>
      </c>
      <c r="E6" s="27">
        <v>20</v>
      </c>
      <c r="F6" s="27">
        <v>24</v>
      </c>
      <c r="G6" s="27">
        <v>19</v>
      </c>
      <c r="H6" s="28">
        <f t="shared" si="0"/>
        <v>80</v>
      </c>
      <c r="I6" s="28">
        <f>SUM(H6:H8)</f>
        <v>1044</v>
      </c>
      <c r="J6" s="35" t="s">
        <v>91</v>
      </c>
      <c r="K6" s="23">
        <v>6</v>
      </c>
      <c r="L6" s="23">
        <v>15</v>
      </c>
      <c r="M6" s="23">
        <v>27</v>
      </c>
      <c r="N6" s="23">
        <v>14</v>
      </c>
      <c r="O6" s="23">
        <v>21</v>
      </c>
      <c r="P6" s="23">
        <v>16</v>
      </c>
      <c r="Q6" s="23">
        <v>11</v>
      </c>
      <c r="R6" s="23">
        <v>11</v>
      </c>
      <c r="S6" s="23">
        <v>6</v>
      </c>
      <c r="T6" s="23">
        <v>7</v>
      </c>
      <c r="U6" s="23">
        <v>2</v>
      </c>
      <c r="V6" s="23">
        <v>2</v>
      </c>
      <c r="W6" s="23">
        <v>1</v>
      </c>
    </row>
    <row r="7" spans="1:24" ht="15" customHeight="1" x14ac:dyDescent="0.2">
      <c r="A7" s="26" t="s">
        <v>91</v>
      </c>
      <c r="B7" s="27">
        <v>1</v>
      </c>
      <c r="C7" s="27">
        <v>29</v>
      </c>
      <c r="D7" s="27">
        <v>32</v>
      </c>
      <c r="E7" s="27">
        <v>17</v>
      </c>
      <c r="F7" s="27">
        <v>34</v>
      </c>
      <c r="G7" s="27">
        <v>26</v>
      </c>
      <c r="H7" s="28">
        <f t="shared" si="0"/>
        <v>139</v>
      </c>
      <c r="J7" s="35" t="s">
        <v>92</v>
      </c>
      <c r="K7" s="23">
        <v>26</v>
      </c>
      <c r="L7" s="23">
        <v>86</v>
      </c>
      <c r="M7" s="23">
        <v>102</v>
      </c>
      <c r="N7" s="23">
        <v>100</v>
      </c>
      <c r="O7" s="23">
        <v>133</v>
      </c>
      <c r="P7" s="23">
        <v>81</v>
      </c>
      <c r="Q7" s="23">
        <v>61</v>
      </c>
      <c r="R7" s="23">
        <v>64</v>
      </c>
      <c r="S7" s="23">
        <v>73</v>
      </c>
      <c r="T7" s="23">
        <v>40</v>
      </c>
      <c r="U7" s="23">
        <v>23</v>
      </c>
      <c r="V7" s="23">
        <v>15</v>
      </c>
      <c r="W7" s="23">
        <v>21</v>
      </c>
    </row>
    <row r="8" spans="1:24" ht="15" customHeight="1" x14ac:dyDescent="0.2">
      <c r="A8" s="26" t="s">
        <v>92</v>
      </c>
      <c r="B8" s="27">
        <v>81</v>
      </c>
      <c r="C8" s="27">
        <v>121</v>
      </c>
      <c r="D8" s="27">
        <v>155</v>
      </c>
      <c r="E8" s="27">
        <v>177</v>
      </c>
      <c r="F8" s="27">
        <v>143</v>
      </c>
      <c r="G8" s="27">
        <v>148</v>
      </c>
      <c r="H8" s="28">
        <f t="shared" si="0"/>
        <v>825</v>
      </c>
      <c r="K8" s="28">
        <f>SUM(K5:K7)</f>
        <v>36</v>
      </c>
      <c r="L8" s="28">
        <f t="shared" ref="L8:W8" si="1">SUM(L5:L7)</f>
        <v>121</v>
      </c>
      <c r="M8" s="28">
        <f t="shared" si="1"/>
        <v>142</v>
      </c>
      <c r="N8" s="28">
        <f t="shared" si="1"/>
        <v>122</v>
      </c>
      <c r="O8" s="28">
        <f t="shared" si="1"/>
        <v>159</v>
      </c>
      <c r="P8" s="28">
        <f t="shared" si="1"/>
        <v>103</v>
      </c>
      <c r="Q8" s="28">
        <f t="shared" si="1"/>
        <v>74</v>
      </c>
      <c r="R8" s="28">
        <f t="shared" si="1"/>
        <v>81</v>
      </c>
      <c r="S8" s="28">
        <f t="shared" si="1"/>
        <v>81</v>
      </c>
      <c r="T8" s="28">
        <f t="shared" si="1"/>
        <v>50</v>
      </c>
      <c r="U8" s="28">
        <f t="shared" si="1"/>
        <v>25</v>
      </c>
      <c r="V8" s="28">
        <f t="shared" si="1"/>
        <v>25</v>
      </c>
      <c r="W8" s="28">
        <f t="shared" si="1"/>
        <v>25</v>
      </c>
      <c r="X8" s="28">
        <f>SUM(K8:W8)</f>
        <v>1044</v>
      </c>
    </row>
    <row r="9" spans="1:24" ht="15" customHeight="1" x14ac:dyDescent="0.2">
      <c r="A9" s="26" t="s">
        <v>93</v>
      </c>
      <c r="B9" s="27">
        <v>1730</v>
      </c>
      <c r="C9" s="27">
        <v>1741</v>
      </c>
      <c r="D9" s="27">
        <v>2052</v>
      </c>
      <c r="E9" s="27">
        <v>1862</v>
      </c>
      <c r="F9" s="27">
        <v>2083</v>
      </c>
      <c r="G9" s="27">
        <v>2154</v>
      </c>
      <c r="H9" s="28">
        <f t="shared" si="0"/>
        <v>11622</v>
      </c>
      <c r="I9" s="28">
        <f>SUM(H4:H8)</f>
        <v>23185</v>
      </c>
      <c r="K9" s="36">
        <v>1231</v>
      </c>
      <c r="L9" s="36">
        <v>2809</v>
      </c>
      <c r="M9" s="36">
        <v>2551</v>
      </c>
      <c r="N9" s="36">
        <v>2587</v>
      </c>
      <c r="O9" s="36">
        <v>2634</v>
      </c>
      <c r="P9" s="36">
        <v>2181</v>
      </c>
      <c r="Q9" s="36">
        <v>1916</v>
      </c>
      <c r="R9" s="36">
        <v>1736</v>
      </c>
      <c r="S9" s="36">
        <v>1508</v>
      </c>
      <c r="T9" s="36">
        <v>968</v>
      </c>
      <c r="U9" s="36">
        <v>752</v>
      </c>
      <c r="V9" s="36">
        <v>784</v>
      </c>
      <c r="W9" s="36">
        <v>446</v>
      </c>
      <c r="X9" s="28">
        <f>SUM(K9:W9)</f>
        <v>22103</v>
      </c>
    </row>
    <row r="10" spans="1:24" x14ac:dyDescent="0.2">
      <c r="B10" s="28">
        <f t="shared" ref="B10:G10" si="2">SUM(B4:B8)</f>
        <v>2738</v>
      </c>
      <c r="C10" s="28">
        <f t="shared" si="2"/>
        <v>3186</v>
      </c>
      <c r="D10" s="28">
        <f t="shared" si="2"/>
        <v>4142</v>
      </c>
      <c r="E10" s="28">
        <f t="shared" si="2"/>
        <v>4284</v>
      </c>
      <c r="F10" s="28">
        <f t="shared" si="2"/>
        <v>4521</v>
      </c>
      <c r="G10" s="28">
        <f t="shared" si="2"/>
        <v>4314</v>
      </c>
      <c r="H10" s="28">
        <f t="shared" si="0"/>
        <v>23185</v>
      </c>
    </row>
    <row r="11" spans="1:24" x14ac:dyDescent="0.2">
      <c r="B11" s="28">
        <f t="shared" ref="B11:G11" si="3">SUM(B4:B8)</f>
        <v>2738</v>
      </c>
      <c r="C11" s="28">
        <f t="shared" si="3"/>
        <v>3186</v>
      </c>
      <c r="D11" s="28">
        <f t="shared" si="3"/>
        <v>4142</v>
      </c>
      <c r="E11" s="28">
        <f t="shared" si="3"/>
        <v>4284</v>
      </c>
      <c r="F11" s="28">
        <f t="shared" si="3"/>
        <v>4521</v>
      </c>
      <c r="G11" s="28">
        <f t="shared" si="3"/>
        <v>4314</v>
      </c>
      <c r="H11" s="28">
        <f t="shared" si="0"/>
        <v>23185</v>
      </c>
      <c r="K11" s="18">
        <f>+K8/K9</f>
        <v>2.924451665312754E-2</v>
      </c>
      <c r="L11" s="18">
        <f t="shared" ref="L11:W11" si="4">+L8/L9</f>
        <v>4.307582769668921E-2</v>
      </c>
      <c r="M11" s="18">
        <f t="shared" si="4"/>
        <v>5.5664445315562527E-2</v>
      </c>
      <c r="N11" s="18">
        <f t="shared" si="4"/>
        <v>4.7158871279474296E-2</v>
      </c>
      <c r="O11" s="18">
        <f t="shared" si="4"/>
        <v>6.0364464692482918E-2</v>
      </c>
      <c r="P11" s="18">
        <f t="shared" si="4"/>
        <v>4.7226043099495643E-2</v>
      </c>
      <c r="Q11" s="18">
        <f t="shared" si="4"/>
        <v>3.8622129436325675E-2</v>
      </c>
      <c r="R11" s="18">
        <f t="shared" si="4"/>
        <v>4.6658986175115207E-2</v>
      </c>
      <c r="S11" s="18">
        <f t="shared" si="4"/>
        <v>5.3713527851458887E-2</v>
      </c>
      <c r="T11" s="18">
        <f t="shared" si="4"/>
        <v>5.1652892561983473E-2</v>
      </c>
      <c r="U11" s="18">
        <f t="shared" si="4"/>
        <v>3.3244680851063829E-2</v>
      </c>
      <c r="V11" s="18">
        <f t="shared" si="4"/>
        <v>3.1887755102040817E-2</v>
      </c>
      <c r="W11" s="18">
        <f t="shared" si="4"/>
        <v>5.6053811659192827E-2</v>
      </c>
      <c r="X11" s="28">
        <f>+J25-X9</f>
        <v>1082</v>
      </c>
    </row>
    <row r="12" spans="1:24" x14ac:dyDescent="0.2">
      <c r="B12" s="28">
        <f t="shared" ref="B12:G12" si="5">SUM(B6:B8)</f>
        <v>82</v>
      </c>
      <c r="C12" s="28">
        <f t="shared" si="5"/>
        <v>157</v>
      </c>
      <c r="D12" s="28">
        <f t="shared" si="5"/>
        <v>197</v>
      </c>
      <c r="E12" s="28">
        <f t="shared" si="5"/>
        <v>214</v>
      </c>
      <c r="F12" s="28">
        <f t="shared" si="5"/>
        <v>201</v>
      </c>
      <c r="G12" s="28">
        <f t="shared" si="5"/>
        <v>193</v>
      </c>
      <c r="H12" s="28">
        <f>SUM(B12:G12)</f>
        <v>1044</v>
      </c>
    </row>
    <row r="13" spans="1:24" x14ac:dyDescent="0.2">
      <c r="B13" s="29">
        <f t="shared" ref="B13:H13" si="6">+B12/B11</f>
        <v>2.9948867786705625E-2</v>
      </c>
      <c r="C13" s="29">
        <f t="shared" si="6"/>
        <v>4.9278091650973008E-2</v>
      </c>
      <c r="D13" s="29">
        <f t="shared" si="6"/>
        <v>4.7561564461612749E-2</v>
      </c>
      <c r="E13" s="29">
        <f t="shared" si="6"/>
        <v>4.9953314659197015E-2</v>
      </c>
      <c r="F13" s="29">
        <f t="shared" si="6"/>
        <v>4.4459190444591908E-2</v>
      </c>
      <c r="G13" s="29">
        <f t="shared" si="6"/>
        <v>4.4738062123319426E-2</v>
      </c>
      <c r="H13" s="29">
        <f t="shared" si="6"/>
        <v>4.5029113651067501E-2</v>
      </c>
    </row>
    <row r="15" spans="1:24" x14ac:dyDescent="0.2">
      <c r="B15" s="24" t="e">
        <f>+B10/#REF!</f>
        <v>#REF!</v>
      </c>
      <c r="C15" s="24" t="e">
        <f>+C10/#REF!</f>
        <v>#REF!</v>
      </c>
      <c r="D15" s="24" t="e">
        <f>+D10/#REF!</f>
        <v>#REF!</v>
      </c>
      <c r="E15" s="24" t="e">
        <f>+E10/#REF!</f>
        <v>#REF!</v>
      </c>
      <c r="F15" s="24" t="e">
        <f>+F10/#REF!</f>
        <v>#REF!</v>
      </c>
      <c r="G15" s="24" t="e">
        <f>+G10/#REF!</f>
        <v>#REF!</v>
      </c>
    </row>
    <row r="18" spans="1:10" ht="14.25" x14ac:dyDescent="0.2">
      <c r="A18"/>
      <c r="B18" s="34" t="s">
        <v>96</v>
      </c>
      <c r="C18"/>
      <c r="D18"/>
      <c r="E18"/>
      <c r="F18"/>
      <c r="G18"/>
      <c r="H18"/>
    </row>
    <row r="19" spans="1:10" ht="14.25" x14ac:dyDescent="0.2">
      <c r="A19" s="34" t="s">
        <v>86</v>
      </c>
      <c r="B19" s="34" t="s">
        <v>97</v>
      </c>
      <c r="C19"/>
      <c r="D19"/>
      <c r="E19"/>
      <c r="F19"/>
      <c r="G19"/>
      <c r="H19"/>
    </row>
    <row r="20" spans="1:10" ht="14.25" x14ac:dyDescent="0.2">
      <c r="A20" s="34" t="s">
        <v>87</v>
      </c>
      <c r="B20" s="35" t="s">
        <v>98</v>
      </c>
      <c r="C20" s="35" t="s">
        <v>99</v>
      </c>
      <c r="D20" s="35" t="s">
        <v>100</v>
      </c>
      <c r="E20" s="35" t="s">
        <v>101</v>
      </c>
      <c r="F20" s="35" t="s">
        <v>102</v>
      </c>
      <c r="G20" s="35" t="s">
        <v>103</v>
      </c>
      <c r="H20" s="35" t="s">
        <v>104</v>
      </c>
    </row>
    <row r="21" spans="1:10" ht="15" x14ac:dyDescent="0.2">
      <c r="A21" s="35" t="s">
        <v>88</v>
      </c>
      <c r="B21" s="23">
        <v>3373</v>
      </c>
      <c r="C21" s="23">
        <v>3058</v>
      </c>
      <c r="D21" s="23">
        <v>3204</v>
      </c>
      <c r="E21" s="23">
        <v>3261</v>
      </c>
      <c r="F21" s="23">
        <v>3563</v>
      </c>
      <c r="G21" s="23">
        <v>2979</v>
      </c>
      <c r="H21" s="23">
        <v>2504</v>
      </c>
    </row>
    <row r="22" spans="1:10" ht="15" x14ac:dyDescent="0.2">
      <c r="A22" s="35" t="s">
        <v>89</v>
      </c>
      <c r="B22" s="23">
        <v>20</v>
      </c>
      <c r="C22" s="23">
        <v>22</v>
      </c>
      <c r="D22" s="23">
        <v>23</v>
      </c>
      <c r="E22" s="23">
        <v>24</v>
      </c>
      <c r="F22" s="23">
        <v>35</v>
      </c>
      <c r="G22" s="23">
        <v>44</v>
      </c>
      <c r="H22" s="23">
        <v>31</v>
      </c>
    </row>
    <row r="23" spans="1:10" ht="15" x14ac:dyDescent="0.2">
      <c r="A23" s="35" t="s">
        <v>90</v>
      </c>
      <c r="B23" s="23">
        <v>12</v>
      </c>
      <c r="C23" s="23">
        <v>1</v>
      </c>
      <c r="D23" s="23">
        <v>6</v>
      </c>
      <c r="E23" s="23">
        <v>15</v>
      </c>
      <c r="F23" s="23">
        <v>3</v>
      </c>
      <c r="G23" s="23">
        <v>20</v>
      </c>
      <c r="H23" s="23">
        <v>23</v>
      </c>
    </row>
    <row r="24" spans="1:10" ht="15" x14ac:dyDescent="0.2">
      <c r="A24" s="35" t="s">
        <v>91</v>
      </c>
      <c r="B24" s="23">
        <v>7</v>
      </c>
      <c r="C24" s="23">
        <v>21</v>
      </c>
      <c r="D24" s="23">
        <v>12</v>
      </c>
      <c r="E24" s="23">
        <v>4</v>
      </c>
      <c r="F24" s="23">
        <v>13</v>
      </c>
      <c r="G24" s="23">
        <v>39</v>
      </c>
      <c r="H24" s="23">
        <v>43</v>
      </c>
    </row>
    <row r="25" spans="1:10" ht="15" x14ac:dyDescent="0.2">
      <c r="A25" s="35" t="s">
        <v>92</v>
      </c>
      <c r="B25" s="23">
        <v>79</v>
      </c>
      <c r="C25" s="23">
        <v>60</v>
      </c>
      <c r="D25" s="23">
        <v>64</v>
      </c>
      <c r="E25" s="23">
        <v>62</v>
      </c>
      <c r="F25" s="23">
        <v>100</v>
      </c>
      <c r="G25" s="23">
        <v>200</v>
      </c>
      <c r="H25" s="23">
        <v>260</v>
      </c>
      <c r="I25" s="28">
        <f>SUM(B23:H25)</f>
        <v>1044</v>
      </c>
      <c r="J25" s="28">
        <f>SUM(B21:H25)</f>
        <v>23185</v>
      </c>
    </row>
    <row r="26" spans="1:10" ht="15" x14ac:dyDescent="0.2">
      <c r="A26" s="35" t="s">
        <v>93</v>
      </c>
      <c r="B26" s="23">
        <v>1613</v>
      </c>
      <c r="C26" s="23">
        <v>1546</v>
      </c>
      <c r="D26" s="23">
        <v>1676</v>
      </c>
      <c r="E26" s="23">
        <v>1521</v>
      </c>
      <c r="F26" s="23">
        <v>1889</v>
      </c>
      <c r="G26" s="23">
        <v>1719</v>
      </c>
      <c r="H26" s="23">
        <v>1658</v>
      </c>
    </row>
    <row r="27" spans="1:10" x14ac:dyDescent="0.2">
      <c r="B27" s="28">
        <f>SUM(B21:B25)</f>
        <v>3491</v>
      </c>
      <c r="C27" s="28">
        <f t="shared" ref="C27:H27" si="7">SUM(C21:C25)</f>
        <v>3162</v>
      </c>
      <c r="D27" s="28">
        <f t="shared" si="7"/>
        <v>3309</v>
      </c>
      <c r="E27" s="28">
        <f t="shared" si="7"/>
        <v>3366</v>
      </c>
      <c r="F27" s="28">
        <f t="shared" si="7"/>
        <v>3714</v>
      </c>
      <c r="G27" s="28">
        <f t="shared" si="7"/>
        <v>3282</v>
      </c>
      <c r="H27" s="28">
        <f t="shared" si="7"/>
        <v>2861</v>
      </c>
      <c r="I27" s="28">
        <f>SUM(B27:H27)</f>
        <v>23185</v>
      </c>
    </row>
    <row r="28" spans="1:10" x14ac:dyDescent="0.2">
      <c r="B28" s="28">
        <f>SUM(B23:B25)</f>
        <v>98</v>
      </c>
      <c r="C28" s="28">
        <f t="shared" ref="C28:H28" si="8">SUM(C23:C25)</f>
        <v>82</v>
      </c>
      <c r="D28" s="28">
        <f t="shared" si="8"/>
        <v>82</v>
      </c>
      <c r="E28" s="28">
        <f t="shared" si="8"/>
        <v>81</v>
      </c>
      <c r="F28" s="28">
        <f t="shared" si="8"/>
        <v>116</v>
      </c>
      <c r="G28" s="28">
        <f t="shared" si="8"/>
        <v>259</v>
      </c>
      <c r="H28" s="28">
        <f t="shared" si="8"/>
        <v>326</v>
      </c>
      <c r="I28" s="28">
        <f>SUM(B28:H28)</f>
        <v>1044</v>
      </c>
    </row>
    <row r="29" spans="1:10" x14ac:dyDescent="0.2">
      <c r="A29" s="37" t="s">
        <v>7</v>
      </c>
      <c r="B29" s="18">
        <f>+B28/B27</f>
        <v>2.807218562016614E-2</v>
      </c>
      <c r="C29" s="18">
        <f t="shared" ref="C29:I29" si="9">+C28/C27</f>
        <v>2.5932953826691967E-2</v>
      </c>
      <c r="D29" s="18">
        <f t="shared" si="9"/>
        <v>2.4780900574191599E-2</v>
      </c>
      <c r="E29" s="18">
        <f t="shared" si="9"/>
        <v>2.4064171122994651E-2</v>
      </c>
      <c r="F29" s="18">
        <f t="shared" si="9"/>
        <v>3.1233171782444804E-2</v>
      </c>
      <c r="G29" s="18">
        <f t="shared" si="9"/>
        <v>7.8915295551492987E-2</v>
      </c>
      <c r="H29" s="18">
        <f t="shared" si="9"/>
        <v>0.11394617266689969</v>
      </c>
      <c r="I29" s="18">
        <f t="shared" si="9"/>
        <v>4.5029113651067501E-2</v>
      </c>
    </row>
    <row r="30" spans="1:10" x14ac:dyDescent="0.2">
      <c r="A30" s="24">
        <v>2012</v>
      </c>
      <c r="B30" s="68">
        <f>0.35%+0.21%+2.65%</f>
        <v>3.2099999999999997E-2</v>
      </c>
      <c r="C30" s="18">
        <f>0.18%+0.57%+1.96%</f>
        <v>2.7099999999999999E-2</v>
      </c>
      <c r="D30" s="18">
        <f>0.17%+0.32%+2.06%</f>
        <v>2.5500000000000002E-2</v>
      </c>
      <c r="E30" s="18">
        <f>0.34%+0.13%+2.02%</f>
        <v>2.4899999999999999E-2</v>
      </c>
      <c r="F30" s="18">
        <f>0.27%+0.55%+2.83%</f>
        <v>3.6500000000000005E-2</v>
      </c>
      <c r="G30" s="18">
        <f>0.87%+1.28%+6.3%</f>
        <v>8.4499999999999992E-2</v>
      </c>
      <c r="H30" s="18">
        <f>1.09%+1.64%+10.5%</f>
        <v>0.1323</v>
      </c>
      <c r="I30" s="18"/>
    </row>
    <row r="31" spans="1:10" x14ac:dyDescent="0.2">
      <c r="A31" s="24">
        <v>2013</v>
      </c>
      <c r="B31" s="18">
        <v>3.2115171650055369E-2</v>
      </c>
      <c r="C31" s="18">
        <v>2.743259085580305E-2</v>
      </c>
      <c r="D31" s="18">
        <v>2.8182028182028182E-2</v>
      </c>
      <c r="E31" s="18">
        <v>3.0825608967449881E-2</v>
      </c>
      <c r="F31" s="18">
        <v>3.709519136408243E-2</v>
      </c>
      <c r="G31" s="18">
        <v>7.9315383009810059E-2</v>
      </c>
      <c r="H31" s="18">
        <v>0.13534031413612566</v>
      </c>
    </row>
    <row r="37" spans="10:11" x14ac:dyDescent="0.2">
      <c r="J37" s="37" t="s">
        <v>119</v>
      </c>
      <c r="K37" s="18">
        <v>0.94099999999999995</v>
      </c>
    </row>
    <row r="38" spans="10:11" x14ac:dyDescent="0.2">
      <c r="J38" s="37" t="s">
        <v>120</v>
      </c>
      <c r="K38" s="18">
        <v>8.0000000000000002E-3</v>
      </c>
    </row>
    <row r="39" spans="10:11" x14ac:dyDescent="0.2">
      <c r="J39" s="37" t="s">
        <v>121</v>
      </c>
      <c r="K39" s="18">
        <v>5.0500000000000003E-2</v>
      </c>
    </row>
    <row r="53" spans="1:7" x14ac:dyDescent="0.2">
      <c r="A53" s="99" t="s">
        <v>183</v>
      </c>
    </row>
    <row r="54" spans="1:7" ht="14.25" x14ac:dyDescent="0.2">
      <c r="A54" s="92"/>
      <c r="B54" s="92"/>
      <c r="C54" s="94" t="s">
        <v>178</v>
      </c>
      <c r="D54" s="92"/>
      <c r="E54" s="92"/>
      <c r="F54" s="92"/>
      <c r="G54" s="92"/>
    </row>
    <row r="55" spans="1:7" ht="14.25" x14ac:dyDescent="0.2">
      <c r="A55" s="94" t="s">
        <v>96</v>
      </c>
      <c r="B55" s="94" t="s">
        <v>86</v>
      </c>
      <c r="C55" s="94" t="s">
        <v>178</v>
      </c>
      <c r="D55" s="92"/>
      <c r="E55" s="92"/>
      <c r="F55" s="92"/>
      <c r="G55" s="92"/>
    </row>
    <row r="56" spans="1:7" ht="14.25" x14ac:dyDescent="0.2">
      <c r="A56" s="94" t="s">
        <v>97</v>
      </c>
      <c r="B56" s="94" t="s">
        <v>87</v>
      </c>
      <c r="C56" s="94" t="s">
        <v>180</v>
      </c>
      <c r="D56" s="92"/>
      <c r="E56" s="92"/>
      <c r="F56" s="92"/>
      <c r="G56" s="92"/>
    </row>
    <row r="57" spans="1:7" ht="15" x14ac:dyDescent="0.2">
      <c r="A57" s="94" t="s">
        <v>98</v>
      </c>
      <c r="B57" s="94" t="s">
        <v>88</v>
      </c>
      <c r="C57" s="95">
        <v>4350</v>
      </c>
      <c r="D57" s="92"/>
      <c r="E57" s="92"/>
      <c r="F57" s="92"/>
      <c r="G57" s="92"/>
    </row>
    <row r="58" spans="1:7" ht="15" x14ac:dyDescent="0.2">
      <c r="A58" s="93"/>
      <c r="B58" s="94" t="s">
        <v>89</v>
      </c>
      <c r="C58" s="95">
        <v>20</v>
      </c>
      <c r="D58" s="92"/>
      <c r="E58" s="92"/>
      <c r="F58" s="92"/>
      <c r="G58" s="92"/>
    </row>
    <row r="59" spans="1:7" ht="15" x14ac:dyDescent="0.2">
      <c r="A59" s="93"/>
      <c r="B59" s="94" t="s">
        <v>90</v>
      </c>
      <c r="C59" s="95">
        <v>16</v>
      </c>
      <c r="D59" s="92"/>
      <c r="E59" s="92"/>
      <c r="F59" s="92"/>
      <c r="G59" s="92"/>
    </row>
    <row r="60" spans="1:7" ht="15" x14ac:dyDescent="0.2">
      <c r="A60" s="93"/>
      <c r="B60" s="94" t="s">
        <v>91</v>
      </c>
      <c r="C60" s="95">
        <v>17</v>
      </c>
      <c r="D60" s="92"/>
      <c r="E60" s="92"/>
      <c r="F60" s="92"/>
      <c r="G60" s="92"/>
    </row>
    <row r="61" spans="1:7" ht="15" x14ac:dyDescent="0.2">
      <c r="A61" s="93"/>
      <c r="B61" s="94" t="s">
        <v>92</v>
      </c>
      <c r="C61" s="95">
        <v>112</v>
      </c>
      <c r="D61" s="97">
        <v>4515</v>
      </c>
      <c r="E61" s="98">
        <v>4.4296788482834993E-3</v>
      </c>
      <c r="F61" s="97">
        <v>145</v>
      </c>
      <c r="G61" s="98">
        <v>3.2115171650055369E-2</v>
      </c>
    </row>
    <row r="62" spans="1:7" ht="15" x14ac:dyDescent="0.2">
      <c r="A62" s="94" t="s">
        <v>99</v>
      </c>
      <c r="B62" s="94" t="s">
        <v>88</v>
      </c>
      <c r="C62" s="95">
        <v>4114</v>
      </c>
      <c r="D62" s="92"/>
      <c r="E62" s="98"/>
      <c r="F62" s="92"/>
      <c r="G62" s="92"/>
    </row>
    <row r="63" spans="1:7" ht="15" x14ac:dyDescent="0.2">
      <c r="A63" s="93"/>
      <c r="B63" s="94" t="s">
        <v>89</v>
      </c>
      <c r="C63" s="95">
        <v>34</v>
      </c>
      <c r="D63" s="92"/>
      <c r="E63" s="98"/>
      <c r="F63" s="92"/>
      <c r="G63" s="92"/>
    </row>
    <row r="64" spans="1:7" ht="15" x14ac:dyDescent="0.2">
      <c r="A64" s="93"/>
      <c r="B64" s="94" t="s">
        <v>90</v>
      </c>
      <c r="C64" s="95">
        <v>9</v>
      </c>
      <c r="D64" s="92"/>
      <c r="E64" s="98"/>
      <c r="F64" s="92"/>
      <c r="G64" s="92"/>
    </row>
    <row r="65" spans="1:7" ht="15" x14ac:dyDescent="0.2">
      <c r="A65" s="93"/>
      <c r="B65" s="94" t="s">
        <v>91</v>
      </c>
      <c r="C65" s="95">
        <v>12</v>
      </c>
      <c r="D65" s="92"/>
      <c r="E65" s="98"/>
      <c r="F65" s="92"/>
      <c r="G65" s="92"/>
    </row>
    <row r="66" spans="1:7" ht="15" x14ac:dyDescent="0.2">
      <c r="A66" s="93"/>
      <c r="B66" s="94" t="s">
        <v>92</v>
      </c>
      <c r="C66" s="95">
        <v>96</v>
      </c>
      <c r="D66" s="97">
        <v>4265</v>
      </c>
      <c r="E66" s="98">
        <v>7.9718640093786632E-3</v>
      </c>
      <c r="F66" s="97">
        <v>117</v>
      </c>
      <c r="G66" s="98">
        <v>2.743259085580305E-2</v>
      </c>
    </row>
    <row r="67" spans="1:7" ht="15" x14ac:dyDescent="0.2">
      <c r="A67" s="94" t="s">
        <v>100</v>
      </c>
      <c r="B67" s="94" t="s">
        <v>88</v>
      </c>
      <c r="C67" s="95">
        <v>4183</v>
      </c>
      <c r="D67" s="92"/>
      <c r="E67" s="98"/>
      <c r="F67" s="92"/>
      <c r="G67" s="92"/>
    </row>
    <row r="68" spans="1:7" ht="15" x14ac:dyDescent="0.2">
      <c r="A68" s="93"/>
      <c r="B68" s="94" t="s">
        <v>89</v>
      </c>
      <c r="C68" s="95">
        <v>24</v>
      </c>
      <c r="D68" s="92"/>
      <c r="E68" s="98"/>
      <c r="F68" s="92"/>
      <c r="G68" s="92"/>
    </row>
    <row r="69" spans="1:7" ht="15" x14ac:dyDescent="0.2">
      <c r="A69" s="93"/>
      <c r="B69" s="94" t="s">
        <v>90</v>
      </c>
      <c r="C69" s="95">
        <v>7</v>
      </c>
      <c r="D69" s="92"/>
      <c r="E69" s="98"/>
      <c r="F69" s="92"/>
      <c r="G69" s="92"/>
    </row>
    <row r="70" spans="1:7" ht="15" x14ac:dyDescent="0.2">
      <c r="A70" s="93"/>
      <c r="B70" s="94" t="s">
        <v>91</v>
      </c>
      <c r="C70" s="95">
        <v>16</v>
      </c>
      <c r="D70" s="92"/>
      <c r="E70" s="98"/>
      <c r="F70" s="92"/>
      <c r="G70" s="92"/>
    </row>
    <row r="71" spans="1:7" ht="15" x14ac:dyDescent="0.2">
      <c r="A71" s="93"/>
      <c r="B71" s="94" t="s">
        <v>92</v>
      </c>
      <c r="C71" s="95">
        <v>99</v>
      </c>
      <c r="D71" s="97">
        <v>4329</v>
      </c>
      <c r="E71" s="98">
        <v>5.544005544005544E-3</v>
      </c>
      <c r="F71" s="97">
        <v>122</v>
      </c>
      <c r="G71" s="98">
        <v>2.8182028182028182E-2</v>
      </c>
    </row>
    <row r="72" spans="1:7" ht="15" x14ac:dyDescent="0.2">
      <c r="A72" s="185" t="s">
        <v>101</v>
      </c>
      <c r="B72" s="94" t="s">
        <v>88</v>
      </c>
      <c r="C72" s="95">
        <v>4477</v>
      </c>
      <c r="D72" s="92"/>
      <c r="E72" s="98"/>
      <c r="F72" s="92"/>
      <c r="G72" s="92"/>
    </row>
    <row r="73" spans="1:7" ht="15" x14ac:dyDescent="0.2">
      <c r="A73" s="186"/>
      <c r="B73" s="94" t="s">
        <v>89</v>
      </c>
      <c r="C73" s="95">
        <v>19</v>
      </c>
      <c r="D73" s="92"/>
      <c r="E73" s="98"/>
      <c r="F73" s="92"/>
      <c r="G73" s="92"/>
    </row>
    <row r="74" spans="1:7" ht="15" x14ac:dyDescent="0.2">
      <c r="A74" s="186"/>
      <c r="B74" s="94" t="s">
        <v>90</v>
      </c>
      <c r="C74" s="95">
        <v>10</v>
      </c>
      <c r="D74" s="92"/>
      <c r="E74" s="98"/>
      <c r="F74" s="92"/>
      <c r="G74" s="92"/>
    </row>
    <row r="75" spans="1:7" ht="15" x14ac:dyDescent="0.2">
      <c r="A75" s="186"/>
      <c r="B75" s="94" t="s">
        <v>91</v>
      </c>
      <c r="C75" s="95">
        <v>14</v>
      </c>
      <c r="D75" s="92"/>
      <c r="E75" s="98"/>
      <c r="F75" s="92"/>
      <c r="G75" s="92"/>
    </row>
    <row r="76" spans="1:7" ht="15" x14ac:dyDescent="0.2">
      <c r="A76" s="186"/>
      <c r="B76" s="94" t="s">
        <v>92</v>
      </c>
      <c r="C76" s="95">
        <v>119</v>
      </c>
      <c r="D76" s="97">
        <v>4639</v>
      </c>
      <c r="E76" s="98">
        <v>4.0957102823884458E-3</v>
      </c>
      <c r="F76" s="97">
        <v>143</v>
      </c>
      <c r="G76" s="98">
        <v>3.0825608967449881E-2</v>
      </c>
    </row>
    <row r="77" spans="1:7" ht="15" x14ac:dyDescent="0.2">
      <c r="A77" s="185" t="s">
        <v>102</v>
      </c>
      <c r="B77" s="94" t="s">
        <v>88</v>
      </c>
      <c r="C77" s="95">
        <v>4866</v>
      </c>
      <c r="D77" s="92"/>
      <c r="E77" s="98"/>
      <c r="F77" s="92"/>
      <c r="G77" s="92"/>
    </row>
    <row r="78" spans="1:7" ht="15" x14ac:dyDescent="0.2">
      <c r="A78" s="186"/>
      <c r="B78" s="94" t="s">
        <v>89</v>
      </c>
      <c r="C78" s="95">
        <v>40</v>
      </c>
      <c r="D78" s="92"/>
      <c r="E78" s="98"/>
      <c r="F78" s="92"/>
      <c r="G78" s="92"/>
    </row>
    <row r="79" spans="1:7" ht="15" x14ac:dyDescent="0.2">
      <c r="A79" s="186"/>
      <c r="B79" s="94" t="s">
        <v>90</v>
      </c>
      <c r="C79" s="95">
        <v>13</v>
      </c>
      <c r="D79" s="92"/>
      <c r="E79" s="98"/>
      <c r="F79" s="92"/>
      <c r="G79" s="92"/>
    </row>
    <row r="80" spans="1:7" ht="15" x14ac:dyDescent="0.2">
      <c r="A80" s="186"/>
      <c r="B80" s="94" t="s">
        <v>91</v>
      </c>
      <c r="C80" s="95">
        <v>23</v>
      </c>
      <c r="D80" s="92"/>
      <c r="E80" s="98"/>
      <c r="F80" s="92"/>
      <c r="G80" s="92"/>
    </row>
    <row r="81" spans="1:7" ht="15" x14ac:dyDescent="0.2">
      <c r="A81" s="186"/>
      <c r="B81" s="94" t="s">
        <v>92</v>
      </c>
      <c r="C81" s="95">
        <v>153</v>
      </c>
      <c r="D81" s="97">
        <v>5095</v>
      </c>
      <c r="E81" s="98">
        <v>7.8508341511285568E-3</v>
      </c>
      <c r="F81" s="97">
        <v>189</v>
      </c>
      <c r="G81" s="98">
        <v>3.709519136408243E-2</v>
      </c>
    </row>
    <row r="82" spans="1:7" ht="15" x14ac:dyDescent="0.2">
      <c r="A82" s="185" t="s">
        <v>103</v>
      </c>
      <c r="B82" s="94" t="s">
        <v>88</v>
      </c>
      <c r="C82" s="95">
        <v>4364</v>
      </c>
      <c r="D82" s="92"/>
      <c r="E82" s="98"/>
      <c r="F82" s="92"/>
      <c r="G82" s="92"/>
    </row>
    <row r="83" spans="1:7" ht="15" x14ac:dyDescent="0.2">
      <c r="A83" s="186"/>
      <c r="B83" s="94" t="s">
        <v>89</v>
      </c>
      <c r="C83" s="95">
        <v>47</v>
      </c>
      <c r="D83" s="92"/>
      <c r="E83" s="98"/>
      <c r="F83" s="92"/>
      <c r="G83" s="92"/>
    </row>
    <row r="84" spans="1:7" ht="15" x14ac:dyDescent="0.2">
      <c r="A84" s="186"/>
      <c r="B84" s="94" t="s">
        <v>90</v>
      </c>
      <c r="C84" s="95">
        <v>31</v>
      </c>
      <c r="D84" s="92"/>
      <c r="E84" s="98"/>
      <c r="F84" s="92"/>
      <c r="G84" s="92"/>
    </row>
    <row r="85" spans="1:7" ht="15" x14ac:dyDescent="0.2">
      <c r="A85" s="186"/>
      <c r="B85" s="94" t="s">
        <v>91</v>
      </c>
      <c r="C85" s="95">
        <v>42</v>
      </c>
      <c r="D85" s="92"/>
      <c r="E85" s="98"/>
      <c r="F85" s="92"/>
      <c r="G85" s="92"/>
    </row>
    <row r="86" spans="1:7" ht="15" x14ac:dyDescent="0.2">
      <c r="A86" s="186"/>
      <c r="B86" s="94" t="s">
        <v>92</v>
      </c>
      <c r="C86" s="95">
        <v>307</v>
      </c>
      <c r="D86" s="97">
        <v>4791</v>
      </c>
      <c r="E86" s="98">
        <v>9.8100605301607181E-3</v>
      </c>
      <c r="F86" s="97">
        <v>380</v>
      </c>
      <c r="G86" s="98">
        <v>7.9315383009810059E-2</v>
      </c>
    </row>
    <row r="87" spans="1:7" ht="15" x14ac:dyDescent="0.2">
      <c r="A87" s="185" t="s">
        <v>104</v>
      </c>
      <c r="B87" s="94" t="s">
        <v>88</v>
      </c>
      <c r="C87" s="95">
        <v>3241</v>
      </c>
      <c r="D87" s="92"/>
      <c r="E87" s="98"/>
      <c r="F87" s="92"/>
      <c r="G87" s="92"/>
    </row>
    <row r="88" spans="1:7" ht="15" x14ac:dyDescent="0.2">
      <c r="A88" s="186"/>
      <c r="B88" s="94" t="s">
        <v>89</v>
      </c>
      <c r="C88" s="95">
        <v>62</v>
      </c>
      <c r="D88" s="92"/>
      <c r="E88" s="98"/>
      <c r="F88" s="92"/>
      <c r="G88" s="92"/>
    </row>
    <row r="89" spans="1:7" ht="15" x14ac:dyDescent="0.2">
      <c r="A89" s="186"/>
      <c r="B89" s="94" t="s">
        <v>90</v>
      </c>
      <c r="C89" s="95">
        <v>36</v>
      </c>
      <c r="D89" s="92"/>
      <c r="E89" s="98"/>
      <c r="F89" s="92"/>
      <c r="G89" s="92"/>
    </row>
    <row r="90" spans="1:7" ht="15" x14ac:dyDescent="0.2">
      <c r="A90" s="186"/>
      <c r="B90" s="94" t="s">
        <v>91</v>
      </c>
      <c r="C90" s="95">
        <v>53</v>
      </c>
      <c r="D90" s="92"/>
      <c r="E90" s="98"/>
      <c r="F90" s="92"/>
      <c r="G90" s="92"/>
    </row>
    <row r="91" spans="1:7" ht="15" x14ac:dyDescent="0.2">
      <c r="A91" s="186"/>
      <c r="B91" s="94" t="s">
        <v>92</v>
      </c>
      <c r="C91" s="95">
        <v>428</v>
      </c>
      <c r="D91" s="97">
        <v>3820</v>
      </c>
      <c r="E91" s="98">
        <v>1.6230366492146597E-2</v>
      </c>
      <c r="F91" s="97">
        <v>517</v>
      </c>
      <c r="G91" s="98">
        <v>0.13534031413612566</v>
      </c>
    </row>
    <row r="92" spans="1:7" ht="14.25" x14ac:dyDescent="0.2">
      <c r="A92" s="185" t="s">
        <v>181</v>
      </c>
      <c r="B92" s="185" t="s">
        <v>182</v>
      </c>
      <c r="C92" s="96">
        <v>31454</v>
      </c>
      <c r="D92" s="97">
        <v>246</v>
      </c>
      <c r="E92" s="92"/>
      <c r="F92" s="97">
        <v>1613</v>
      </c>
      <c r="G92" s="97">
        <v>1859</v>
      </c>
    </row>
    <row r="93" spans="1:7" x14ac:dyDescent="0.2">
      <c r="A93" s="92"/>
      <c r="B93" s="92"/>
      <c r="C93" s="92"/>
      <c r="D93" s="98">
        <v>7.8209448718763903E-3</v>
      </c>
      <c r="E93" s="92"/>
      <c r="F93" s="98">
        <v>5.1281236090799265E-2</v>
      </c>
      <c r="G93" s="92"/>
    </row>
  </sheetData>
  <mergeCells count="7">
    <mergeCell ref="A87:A91"/>
    <mergeCell ref="A92:B92"/>
    <mergeCell ref="B1"/>
    <mergeCell ref="A2"/>
    <mergeCell ref="A72:A76"/>
    <mergeCell ref="A77:A81"/>
    <mergeCell ref="A82:A86"/>
  </mergeCells>
  <phoneticPr fontId="18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2:B20"/>
  <sheetViews>
    <sheetView workbookViewId="0">
      <selection activeCell="B22" sqref="B21:B22"/>
    </sheetView>
  </sheetViews>
  <sheetFormatPr baseColWidth="10" defaultColWidth="11.42578125" defaultRowHeight="12.75" x14ac:dyDescent="0.2"/>
  <cols>
    <col min="1" max="1" width="11.42578125" customWidth="1"/>
    <col min="2" max="2" width="89.85546875" customWidth="1"/>
  </cols>
  <sheetData>
    <row r="2" spans="1:2" x14ac:dyDescent="0.2">
      <c r="A2" s="66" t="s">
        <v>132</v>
      </c>
      <c r="B2" s="66" t="s">
        <v>133</v>
      </c>
    </row>
    <row r="3" spans="1:2" s="71" customFormat="1" x14ac:dyDescent="0.2">
      <c r="A3">
        <v>2708968</v>
      </c>
      <c r="B3" s="71" t="s">
        <v>138</v>
      </c>
    </row>
    <row r="4" spans="1:2" s="71" customFormat="1" x14ac:dyDescent="0.2">
      <c r="A4">
        <v>2710211</v>
      </c>
      <c r="B4" s="71" t="s">
        <v>138</v>
      </c>
    </row>
    <row r="5" spans="1:2" s="71" customFormat="1" x14ac:dyDescent="0.2">
      <c r="A5">
        <v>2717251</v>
      </c>
      <c r="B5" s="71" t="s">
        <v>138</v>
      </c>
    </row>
    <row r="6" spans="1:2" s="71" customFormat="1" x14ac:dyDescent="0.2">
      <c r="A6">
        <v>2721932</v>
      </c>
      <c r="B6" s="71" t="s">
        <v>142</v>
      </c>
    </row>
    <row r="7" spans="1:2" s="71" customFormat="1" x14ac:dyDescent="0.2">
      <c r="A7">
        <v>2758889</v>
      </c>
      <c r="B7" s="71" t="s">
        <v>150</v>
      </c>
    </row>
    <row r="8" spans="1:2" s="71" customFormat="1" x14ac:dyDescent="0.2">
      <c r="A8">
        <v>2767497</v>
      </c>
      <c r="B8" s="71" t="s">
        <v>149</v>
      </c>
    </row>
    <row r="9" spans="1:2" s="71" customFormat="1" x14ac:dyDescent="0.2">
      <c r="A9">
        <v>2750929</v>
      </c>
      <c r="B9" s="71" t="s">
        <v>151</v>
      </c>
    </row>
    <row r="10" spans="1:2" s="71" customFormat="1" ht="15" x14ac:dyDescent="0.25">
      <c r="A10" s="74">
        <v>2785600</v>
      </c>
      <c r="B10" s="71" t="s">
        <v>151</v>
      </c>
    </row>
    <row r="11" spans="1:2" s="71" customFormat="1" ht="15" x14ac:dyDescent="0.25">
      <c r="A11" s="74">
        <v>2784181</v>
      </c>
      <c r="B11" s="71" t="s">
        <v>0</v>
      </c>
    </row>
    <row r="12" spans="1:2" s="71" customFormat="1" x14ac:dyDescent="0.2">
      <c r="A12">
        <v>2795418</v>
      </c>
      <c r="B12" s="71" t="s">
        <v>2</v>
      </c>
    </row>
    <row r="13" spans="1:2" s="71" customFormat="1" x14ac:dyDescent="0.2">
      <c r="A13">
        <v>2729127</v>
      </c>
      <c r="B13" s="71" t="s">
        <v>3</v>
      </c>
    </row>
    <row r="14" spans="1:2" s="71" customFormat="1" ht="15" x14ac:dyDescent="0.25">
      <c r="A14" s="64">
        <v>2814236</v>
      </c>
      <c r="B14" s="71" t="s">
        <v>154</v>
      </c>
    </row>
    <row r="15" spans="1:2" s="71" customFormat="1" ht="15" x14ac:dyDescent="0.25">
      <c r="A15" s="72">
        <v>2735395</v>
      </c>
      <c r="B15" s="71" t="s">
        <v>156</v>
      </c>
    </row>
    <row r="16" spans="1:2" s="71" customFormat="1" ht="15" x14ac:dyDescent="0.25">
      <c r="A16" s="72">
        <v>2831045</v>
      </c>
      <c r="B16" s="71" t="s">
        <v>157</v>
      </c>
    </row>
    <row r="17" spans="1:2" ht="15" x14ac:dyDescent="0.25">
      <c r="A17" s="72">
        <v>2883468</v>
      </c>
      <c r="B17" s="71" t="s">
        <v>163</v>
      </c>
    </row>
    <row r="18" spans="1:2" ht="15" x14ac:dyDescent="0.25">
      <c r="A18" s="72">
        <v>2932815</v>
      </c>
      <c r="B18" s="71" t="s">
        <v>166</v>
      </c>
    </row>
    <row r="19" spans="1:2" ht="15" x14ac:dyDescent="0.25">
      <c r="A19" s="77">
        <v>2933520</v>
      </c>
      <c r="B19" s="71" t="s">
        <v>166</v>
      </c>
    </row>
    <row r="20" spans="1:2" ht="15" x14ac:dyDescent="0.25">
      <c r="A20" s="77">
        <v>2931795</v>
      </c>
      <c r="B20" s="71" t="s">
        <v>166</v>
      </c>
    </row>
  </sheetData>
  <phoneticPr fontId="20" type="noConversion"/>
  <pageMargins left="0.75" right="0.75" top="1" bottom="1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P47"/>
  <sheetViews>
    <sheetView zoomScale="85" workbookViewId="0">
      <selection activeCell="B20" sqref="B20"/>
    </sheetView>
  </sheetViews>
  <sheetFormatPr baseColWidth="10" defaultColWidth="11.42578125" defaultRowHeight="12.75" x14ac:dyDescent="0.2"/>
  <cols>
    <col min="1" max="1" width="16.28515625" style="60" customWidth="1"/>
    <col min="2" max="16384" width="11.42578125" style="60"/>
  </cols>
  <sheetData>
    <row r="1" spans="1:16" x14ac:dyDescent="0.2">
      <c r="B1" s="60">
        <v>2011</v>
      </c>
      <c r="C1" s="60">
        <v>2012</v>
      </c>
      <c r="D1" s="65" t="s">
        <v>127</v>
      </c>
    </row>
    <row r="2" spans="1:16" x14ac:dyDescent="0.2">
      <c r="A2" s="61" t="s">
        <v>26</v>
      </c>
      <c r="B2" s="62">
        <v>15.139090392985555</v>
      </c>
      <c r="C2" s="62">
        <v>19.07928806999373</v>
      </c>
      <c r="D2" s="62">
        <f t="shared" ref="D2:D20" si="0">+C2-B2</f>
        <v>3.9401976770081752</v>
      </c>
      <c r="O2" s="60" t="s">
        <v>26</v>
      </c>
      <c r="P2" s="62">
        <v>19.07928806999373</v>
      </c>
    </row>
    <row r="3" spans="1:16" x14ac:dyDescent="0.2">
      <c r="A3" s="63" t="s">
        <v>27</v>
      </c>
      <c r="B3" s="62">
        <v>18.052917614758261</v>
      </c>
      <c r="C3" s="62">
        <v>16.532516191292746</v>
      </c>
      <c r="D3" s="62">
        <f t="shared" si="0"/>
        <v>-1.5204014234655148</v>
      </c>
      <c r="O3" s="60" t="s">
        <v>27</v>
      </c>
      <c r="P3" s="62">
        <v>16.532516191292746</v>
      </c>
    </row>
    <row r="4" spans="1:16" x14ac:dyDescent="0.2">
      <c r="A4" s="63" t="s">
        <v>28</v>
      </c>
      <c r="B4" s="62">
        <v>17.50489590057219</v>
      </c>
      <c r="C4" s="62">
        <v>18.890646768518735</v>
      </c>
      <c r="D4" s="62">
        <f t="shared" si="0"/>
        <v>1.3857508679465447</v>
      </c>
      <c r="O4" s="60" t="s">
        <v>28</v>
      </c>
      <c r="P4" s="62">
        <v>18.890646768518735</v>
      </c>
    </row>
    <row r="5" spans="1:16" x14ac:dyDescent="0.2">
      <c r="A5" s="63" t="s">
        <v>29</v>
      </c>
      <c r="B5" s="62">
        <v>21.497374839803218</v>
      </c>
      <c r="C5" s="62">
        <v>19.480045128771216</v>
      </c>
      <c r="D5" s="62">
        <f t="shared" si="0"/>
        <v>-2.0173297110320014</v>
      </c>
      <c r="O5" s="60" t="s">
        <v>29</v>
      </c>
      <c r="P5" s="62">
        <v>19.480045128771216</v>
      </c>
    </row>
    <row r="6" spans="1:16" x14ac:dyDescent="0.2">
      <c r="A6" s="63" t="s">
        <v>30</v>
      </c>
      <c r="B6" s="62">
        <v>15.977248398280848</v>
      </c>
      <c r="C6" s="62">
        <v>15.765134529147982</v>
      </c>
      <c r="D6" s="62">
        <f t="shared" si="0"/>
        <v>-0.21211386913286567</v>
      </c>
      <c r="O6" s="60" t="s">
        <v>30</v>
      </c>
      <c r="P6" s="62">
        <v>15.765134529147982</v>
      </c>
    </row>
    <row r="7" spans="1:16" x14ac:dyDescent="0.2">
      <c r="A7" s="63" t="s">
        <v>31</v>
      </c>
      <c r="B7" s="62">
        <v>15.524936929943721</v>
      </c>
      <c r="C7" s="62">
        <v>23.952095808383234</v>
      </c>
      <c r="D7" s="62">
        <f t="shared" si="0"/>
        <v>8.4271588784395135</v>
      </c>
      <c r="O7" s="60" t="s">
        <v>31</v>
      </c>
      <c r="P7" s="62">
        <v>23.952095808383234</v>
      </c>
    </row>
    <row r="8" spans="1:16" x14ac:dyDescent="0.2">
      <c r="A8" s="63" t="s">
        <v>32</v>
      </c>
      <c r="B8" s="62">
        <v>26.716537536735242</v>
      </c>
      <c r="C8" s="62">
        <v>16.406156783200093</v>
      </c>
      <c r="D8" s="62">
        <f t="shared" si="0"/>
        <v>-10.310380753535149</v>
      </c>
      <c r="O8" s="60" t="s">
        <v>32</v>
      </c>
      <c r="P8" s="62">
        <v>16.406156783200093</v>
      </c>
    </row>
    <row r="9" spans="1:16" x14ac:dyDescent="0.2">
      <c r="A9" s="63" t="s">
        <v>33</v>
      </c>
      <c r="B9" s="62">
        <v>24.17522200912212</v>
      </c>
      <c r="C9" s="62">
        <v>25.503698036215251</v>
      </c>
      <c r="D9" s="62">
        <f t="shared" si="0"/>
        <v>1.3284760270931315</v>
      </c>
      <c r="O9" s="60" t="s">
        <v>33</v>
      </c>
      <c r="P9" s="62">
        <v>25.503698036215251</v>
      </c>
    </row>
    <row r="10" spans="1:16" x14ac:dyDescent="0.2">
      <c r="A10" s="63" t="s">
        <v>34</v>
      </c>
      <c r="B10" s="62">
        <v>31.110851854012328</v>
      </c>
      <c r="C10" s="62">
        <v>30.432136335970785</v>
      </c>
      <c r="D10" s="62">
        <f t="shared" si="0"/>
        <v>-0.67871551804154251</v>
      </c>
      <c r="O10" s="60" t="s">
        <v>34</v>
      </c>
      <c r="P10" s="62">
        <v>30.432136335970785</v>
      </c>
    </row>
    <row r="11" spans="1:16" x14ac:dyDescent="0.2">
      <c r="A11" s="63" t="s">
        <v>35</v>
      </c>
      <c r="B11" s="62">
        <v>10.408211554762168</v>
      </c>
      <c r="C11" s="62">
        <v>9.1728652998844673</v>
      </c>
      <c r="D11" s="62">
        <f t="shared" si="0"/>
        <v>-1.235346254877701</v>
      </c>
      <c r="O11" s="60" t="s">
        <v>35</v>
      </c>
      <c r="P11" s="62">
        <v>9.1728652998844673</v>
      </c>
    </row>
    <row r="12" spans="1:16" x14ac:dyDescent="0.2">
      <c r="A12" s="63" t="s">
        <v>36</v>
      </c>
      <c r="B12" s="62">
        <v>27.425907197586522</v>
      </c>
      <c r="C12" s="62">
        <v>15.911742866235281</v>
      </c>
      <c r="D12" s="62">
        <f t="shared" si="0"/>
        <v>-11.514164331351241</v>
      </c>
      <c r="O12" s="60" t="s">
        <v>36</v>
      </c>
      <c r="P12" s="62">
        <v>15.911742866235281</v>
      </c>
    </row>
    <row r="13" spans="1:16" x14ac:dyDescent="0.2">
      <c r="A13" s="63" t="s">
        <v>37</v>
      </c>
      <c r="B13" s="62">
        <v>21.121926319680355</v>
      </c>
      <c r="C13" s="62">
        <v>16.433853738701725</v>
      </c>
      <c r="D13" s="62">
        <f t="shared" si="0"/>
        <v>-4.6880725809786306</v>
      </c>
      <c r="O13" s="60" t="s">
        <v>37</v>
      </c>
      <c r="P13" s="62">
        <v>16.433853738701725</v>
      </c>
    </row>
    <row r="14" spans="1:16" x14ac:dyDescent="0.2">
      <c r="A14" s="63" t="s">
        <v>38</v>
      </c>
      <c r="B14" s="62">
        <v>15.035731974810728</v>
      </c>
      <c r="C14" s="62">
        <v>15.459982800769133</v>
      </c>
      <c r="D14" s="62">
        <f t="shared" si="0"/>
        <v>0.42425082595840458</v>
      </c>
      <c r="O14" s="60" t="s">
        <v>38</v>
      </c>
      <c r="P14" s="62">
        <v>15.459982800769133</v>
      </c>
    </row>
    <row r="15" spans="1:16" x14ac:dyDescent="0.2">
      <c r="A15" s="63" t="s">
        <v>39</v>
      </c>
      <c r="B15" s="62">
        <v>27.020877183002444</v>
      </c>
      <c r="C15" s="62">
        <v>23.499001292445069</v>
      </c>
      <c r="D15" s="62">
        <f t="shared" si="0"/>
        <v>-3.521875890557375</v>
      </c>
      <c r="O15" s="60" t="s">
        <v>39</v>
      </c>
      <c r="P15" s="62">
        <v>23.499001292445069</v>
      </c>
    </row>
    <row r="16" spans="1:16" x14ac:dyDescent="0.2">
      <c r="A16" s="63" t="s">
        <v>40</v>
      </c>
      <c r="B16" s="62">
        <v>19.322775368871781</v>
      </c>
      <c r="C16" s="62">
        <v>17.617194381716558</v>
      </c>
      <c r="D16" s="62">
        <f t="shared" si="0"/>
        <v>-1.7055809871552228</v>
      </c>
      <c r="O16" s="60" t="s">
        <v>40</v>
      </c>
      <c r="P16" s="62">
        <v>17.617194381716558</v>
      </c>
    </row>
    <row r="17" spans="1:16" x14ac:dyDescent="0.2">
      <c r="A17" s="63" t="s">
        <v>41</v>
      </c>
      <c r="B17" s="62">
        <v>29.527294852408264</v>
      </c>
      <c r="C17" s="62">
        <v>21.235539059542603</v>
      </c>
      <c r="D17" s="62">
        <f t="shared" si="0"/>
        <v>-8.2917557928656613</v>
      </c>
      <c r="O17" s="60" t="s">
        <v>41</v>
      </c>
      <c r="P17" s="62">
        <v>21.235539059542603</v>
      </c>
    </row>
    <row r="18" spans="1:16" x14ac:dyDescent="0.2">
      <c r="A18" s="63" t="s">
        <v>42</v>
      </c>
      <c r="B18" s="62">
        <v>14.615938118366612</v>
      </c>
      <c r="C18" s="62">
        <v>14.528724499061687</v>
      </c>
      <c r="D18" s="62">
        <f t="shared" si="0"/>
        <v>-8.7213619304925771E-2</v>
      </c>
      <c r="O18" s="60" t="s">
        <v>42</v>
      </c>
      <c r="P18" s="62">
        <v>14.528724499061687</v>
      </c>
    </row>
    <row r="19" spans="1:16" x14ac:dyDescent="0.2">
      <c r="A19" s="63" t="s">
        <v>43</v>
      </c>
      <c r="B19" s="62">
        <v>26.653818159451344</v>
      </c>
      <c r="C19" s="62">
        <v>16.656857628285564</v>
      </c>
      <c r="D19" s="62">
        <f t="shared" si="0"/>
        <v>-9.9969605311657794</v>
      </c>
      <c r="O19" s="60" t="s">
        <v>43</v>
      </c>
      <c r="P19" s="62">
        <v>16.656857628285564</v>
      </c>
    </row>
    <row r="20" spans="1:16" x14ac:dyDescent="0.2">
      <c r="A20" s="63" t="s">
        <v>44</v>
      </c>
      <c r="B20" s="62">
        <v>20.235132236589166</v>
      </c>
      <c r="C20" s="62">
        <v>10.387667760834336</v>
      </c>
      <c r="D20" s="62">
        <f t="shared" si="0"/>
        <v>-9.8474644757548297</v>
      </c>
      <c r="O20" s="60" t="s">
        <v>44</v>
      </c>
      <c r="P20" s="62">
        <v>10.387667760834336</v>
      </c>
    </row>
    <row r="27" spans="1:16" x14ac:dyDescent="0.2">
      <c r="B27" s="60">
        <v>2012</v>
      </c>
    </row>
    <row r="28" spans="1:16" x14ac:dyDescent="0.2">
      <c r="A28" s="61" t="s">
        <v>35</v>
      </c>
      <c r="B28" s="62">
        <v>9.1999999999999993</v>
      </c>
      <c r="C28" s="60">
        <v>14.8</v>
      </c>
    </row>
    <row r="29" spans="1:16" x14ac:dyDescent="0.2">
      <c r="A29" s="63" t="s">
        <v>44</v>
      </c>
      <c r="B29" s="62">
        <v>10.4</v>
      </c>
      <c r="C29" s="60">
        <v>14.8</v>
      </c>
    </row>
    <row r="30" spans="1:16" x14ac:dyDescent="0.2">
      <c r="A30" s="63" t="s">
        <v>42</v>
      </c>
      <c r="B30" s="62">
        <v>14.5</v>
      </c>
      <c r="C30" s="60">
        <v>14.8</v>
      </c>
    </row>
    <row r="31" spans="1:16" x14ac:dyDescent="0.2">
      <c r="A31" s="63" t="s">
        <v>38</v>
      </c>
      <c r="B31" s="62">
        <v>15.5</v>
      </c>
      <c r="C31" s="60">
        <v>14.8</v>
      </c>
    </row>
    <row r="32" spans="1:16" x14ac:dyDescent="0.2">
      <c r="A32" s="63" t="s">
        <v>30</v>
      </c>
      <c r="B32" s="62">
        <v>15.8</v>
      </c>
      <c r="C32" s="60">
        <v>14.8</v>
      </c>
    </row>
    <row r="33" spans="1:3" x14ac:dyDescent="0.2">
      <c r="A33" s="63" t="s">
        <v>36</v>
      </c>
      <c r="B33" s="62">
        <v>15.9</v>
      </c>
      <c r="C33" s="60">
        <v>14.8</v>
      </c>
    </row>
    <row r="34" spans="1:3" x14ac:dyDescent="0.2">
      <c r="A34" s="63" t="s">
        <v>32</v>
      </c>
      <c r="B34" s="62">
        <v>16.399999999999999</v>
      </c>
      <c r="C34" s="60">
        <v>14.8</v>
      </c>
    </row>
    <row r="35" spans="1:3" x14ac:dyDescent="0.2">
      <c r="A35" s="63" t="s">
        <v>37</v>
      </c>
      <c r="B35" s="62">
        <v>16.399999999999999</v>
      </c>
      <c r="C35" s="60">
        <v>14.8</v>
      </c>
    </row>
    <row r="36" spans="1:3" x14ac:dyDescent="0.2">
      <c r="A36" s="63" t="s">
        <v>27</v>
      </c>
      <c r="B36" s="62">
        <v>16.5</v>
      </c>
      <c r="C36" s="60">
        <v>14.8</v>
      </c>
    </row>
    <row r="37" spans="1:3" x14ac:dyDescent="0.2">
      <c r="A37" s="63" t="s">
        <v>43</v>
      </c>
      <c r="B37" s="62">
        <v>16.7</v>
      </c>
      <c r="C37" s="60">
        <v>14.8</v>
      </c>
    </row>
    <row r="38" spans="1:3" x14ac:dyDescent="0.2">
      <c r="A38" s="63" t="s">
        <v>40</v>
      </c>
      <c r="B38" s="62">
        <v>17.600000000000001</v>
      </c>
      <c r="C38" s="60">
        <v>14.8</v>
      </c>
    </row>
    <row r="39" spans="1:3" x14ac:dyDescent="0.2">
      <c r="A39" s="63" t="s">
        <v>28</v>
      </c>
      <c r="B39" s="62">
        <v>18.899999999999999</v>
      </c>
      <c r="C39" s="60">
        <v>14.8</v>
      </c>
    </row>
    <row r="40" spans="1:3" x14ac:dyDescent="0.2">
      <c r="A40" s="63" t="s">
        <v>26</v>
      </c>
      <c r="B40" s="62">
        <v>20.399999999999999</v>
      </c>
      <c r="C40" s="60">
        <v>14.8</v>
      </c>
    </row>
    <row r="41" spans="1:3" x14ac:dyDescent="0.2">
      <c r="A41" s="63" t="s">
        <v>29</v>
      </c>
      <c r="B41" s="62">
        <v>19.5</v>
      </c>
      <c r="C41" s="60">
        <v>14.8</v>
      </c>
    </row>
    <row r="42" spans="1:3" x14ac:dyDescent="0.2">
      <c r="A42" s="63" t="s">
        <v>41</v>
      </c>
      <c r="B42" s="62">
        <v>21.2</v>
      </c>
      <c r="C42" s="60">
        <v>14.8</v>
      </c>
    </row>
    <row r="43" spans="1:3" x14ac:dyDescent="0.2">
      <c r="A43" s="63" t="s">
        <v>39</v>
      </c>
      <c r="B43" s="62">
        <v>23.5</v>
      </c>
      <c r="C43" s="60">
        <v>14.8</v>
      </c>
    </row>
    <row r="44" spans="1:3" x14ac:dyDescent="0.2">
      <c r="A44" s="63" t="s">
        <v>31</v>
      </c>
      <c r="B44" s="62">
        <v>24</v>
      </c>
      <c r="C44" s="60">
        <v>14.8</v>
      </c>
    </row>
    <row r="45" spans="1:3" x14ac:dyDescent="0.2">
      <c r="A45" s="63" t="s">
        <v>33</v>
      </c>
      <c r="B45" s="62">
        <v>25.5</v>
      </c>
      <c r="C45" s="60">
        <v>14.8</v>
      </c>
    </row>
    <row r="46" spans="1:3" x14ac:dyDescent="0.2">
      <c r="A46" s="63" t="s">
        <v>34</v>
      </c>
      <c r="B46" s="62">
        <v>30.4</v>
      </c>
      <c r="C46" s="60">
        <v>14.8</v>
      </c>
    </row>
    <row r="47" spans="1:3" x14ac:dyDescent="0.2">
      <c r="B47" s="62"/>
    </row>
  </sheetData>
  <phoneticPr fontId="26" type="noConversion"/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Datos</vt:lpstr>
      <vt:lpstr>Metadatos</vt:lpstr>
      <vt:lpstr>motos</vt:lpstr>
      <vt:lpstr>Lesionados</vt:lpstr>
      <vt:lpstr>Casco</vt:lpstr>
      <vt:lpstr>Casco2</vt:lpstr>
      <vt:lpstr>alcohol</vt:lpstr>
      <vt:lpstr>ErroresSGSP</vt:lpstr>
      <vt:lpstr>tasaxdepto</vt:lpstr>
      <vt:lpstr>Pedad</vt:lpstr>
      <vt:lpstr>Hoja1</vt:lpstr>
      <vt:lpstr>Table1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gustavo.suarez</cp:lastModifiedBy>
  <cp:lastPrinted>2016-01-25T18:32:06Z</cp:lastPrinted>
  <dcterms:created xsi:type="dcterms:W3CDTF">2012-06-29T21:17:34Z</dcterms:created>
  <dcterms:modified xsi:type="dcterms:W3CDTF">2019-06-27T15:28:37Z</dcterms:modified>
</cp:coreProperties>
</file>